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User\Desktop\patrioti\2022\"/>
    </mc:Choice>
  </mc:AlternateContent>
  <bookViews>
    <workbookView xWindow="-105" yWindow="-105" windowWidth="23250" windowHeight="12720" tabRatio="954"/>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s>
  <definedNames>
    <definedName name="_xlnm._FilterDatabase" localSheetId="5" hidden="1">'ფორმა 4.2'!$A$8:$J$98</definedName>
    <definedName name="_xlnm._FilterDatabase" localSheetId="11" hidden="1">'ფორმა 5.2'!$A$8:$J$75</definedName>
    <definedName name="_xlnm._FilterDatabase" localSheetId="0" hidden="1">'ფორმა N1'!$A$7:$M$7</definedName>
    <definedName name="_xlnm._FilterDatabase" localSheetId="1" hidden="1">'ფორმა N2'!$A$8:$I$8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N4.1'!$B$9:$D$23</definedName>
    <definedName name="_xlnm._FilterDatabase" localSheetId="9" hidden="1">'ფორმა N5'!$A$8:$D$11</definedName>
    <definedName name="_xlnm._FilterDatabase" localSheetId="10" hidden="1">'ფორმა N5.1'!$B$9:$D$24</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4.2'!$A$1:$I$107</definedName>
    <definedName name="_xlnm.Print_Area" localSheetId="7">'ფორმა 4.4'!$A$1:$H$46</definedName>
    <definedName name="_xlnm.Print_Area" localSheetId="8">'ფორმა 4.5'!$A$1:$L$42</definedName>
    <definedName name="_xlnm.Print_Area" localSheetId="11">'ფორმა 5.2'!$A$1:$I$87</definedName>
    <definedName name="_xlnm.Print_Area" localSheetId="13">'ფორმა 5.4'!$A$1:$H$45</definedName>
    <definedName name="_xlnm.Print_Area" localSheetId="14">'ფორმა 5.5'!$A$1:$L$32</definedName>
    <definedName name="_xlnm.Print_Area" localSheetId="21">'ფორმა 8.3'!$A$1:$I$35</definedName>
    <definedName name="_xlnm.Print_Area" localSheetId="17">'ფორმა N 7.1'!$A$1:$H$51</definedName>
    <definedName name="_xlnm.Print_Area" localSheetId="22">'ფორმა N 9'!$A$1:$I$48</definedName>
    <definedName name="_xlnm.Print_Area" localSheetId="0">'ფორმა N1'!$A$1:$M$32</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N4.1'!$A$1:$F$38</definedName>
    <definedName name="_xlnm.Print_Area" localSheetId="9">'ფორმა N5'!$A$1:$D$87</definedName>
    <definedName name="_xlnm.Print_Area" localSheetId="10">'ფორმა N5.1'!$A$1:$D$42</definedName>
    <definedName name="_xlnm.Print_Area" localSheetId="15">'ფორმა N6'!$A$1:$D$90</definedName>
    <definedName name="_xlnm.Print_Area" localSheetId="16">'ფორმა N7'!$A$1:$J$21</definedName>
    <definedName name="_xlnm.Print_Area" localSheetId="18">'ფორმა N8'!$A$1:$K$52</definedName>
    <definedName name="_xlnm.Print_Area" localSheetId="19">'ფორმა N8.1'!$A$1:$H$35</definedName>
    <definedName name="_xlnm.Print_Area" localSheetId="20">'ფორმა N8.2'!$A$1:$I$35</definedName>
    <definedName name="_xlnm.Print_Area" localSheetId="24">'შემაჯამებელი ფორმა'!$A$1:$C$35</definedName>
  </definedNames>
  <calcPr calcId="162913"/>
</workbook>
</file>

<file path=xl/calcChain.xml><?xml version="1.0" encoding="utf-8"?>
<calcChain xmlns="http://schemas.openxmlformats.org/spreadsheetml/2006/main">
  <c r="J21" i="10" l="1"/>
  <c r="H21" i="10"/>
  <c r="J16" i="10"/>
  <c r="J17" i="10"/>
  <c r="J15" i="10"/>
  <c r="H16" i="10"/>
  <c r="H17" i="10"/>
  <c r="H15" i="10"/>
  <c r="C64" i="12"/>
  <c r="C45" i="12"/>
  <c r="C44" i="12"/>
  <c r="C34" i="12"/>
  <c r="C10" i="12" s="1"/>
  <c r="C11" i="12"/>
  <c r="K19" i="46" l="1"/>
  <c r="K29" i="55"/>
  <c r="H99" i="29" l="1"/>
  <c r="I99" i="29"/>
  <c r="H75" i="43"/>
  <c r="K77" i="43" s="1"/>
  <c r="G99" i="29"/>
  <c r="G75" i="43"/>
  <c r="I75" i="43"/>
  <c r="D54" i="47" l="1"/>
  <c r="C54" i="47"/>
  <c r="D48" i="47"/>
  <c r="C48" i="47"/>
  <c r="D37" i="47"/>
  <c r="C37" i="47"/>
  <c r="D33" i="47"/>
  <c r="C33" i="47"/>
  <c r="D24" i="47"/>
  <c r="C24" i="47"/>
  <c r="D18" i="47"/>
  <c r="D14" i="47" s="1"/>
  <c r="D9" i="47" s="1"/>
  <c r="C18" i="47"/>
  <c r="D15" i="47"/>
  <c r="C15" i="47"/>
  <c r="C14" i="47"/>
  <c r="D10" i="47"/>
  <c r="C10" i="47"/>
  <c r="D27" i="7"/>
  <c r="C27" i="7"/>
  <c r="D26" i="7"/>
  <c r="C26" i="7"/>
  <c r="D19" i="7"/>
  <c r="C19" i="7"/>
  <c r="D16" i="7"/>
  <c r="C16" i="7"/>
  <c r="D12" i="7"/>
  <c r="C12" i="7"/>
  <c r="D10" i="7"/>
  <c r="D9" i="7" s="1"/>
  <c r="C10" i="7"/>
  <c r="C9" i="7" s="1"/>
  <c r="F9" i="7" s="1"/>
  <c r="C9" i="47" l="1"/>
  <c r="C25" i="57" l="1"/>
  <c r="C24" i="57"/>
  <c r="C23" i="57"/>
  <c r="C22" i="57"/>
  <c r="C21" i="57"/>
  <c r="C19" i="57"/>
  <c r="C18" i="57"/>
  <c r="C12" i="57"/>
  <c r="D31" i="7"/>
  <c r="C31" i="7"/>
  <c r="D31" i="3"/>
  <c r="D27" i="3"/>
  <c r="D26" i="3" s="1"/>
  <c r="C31" i="3"/>
  <c r="C27" i="3"/>
  <c r="C26" i="3" s="1"/>
  <c r="D12" i="40"/>
  <c r="C13" i="57" s="1"/>
  <c r="C12" i="40"/>
  <c r="A6" i="57" l="1"/>
  <c r="C2" i="57" l="1"/>
  <c r="I2" i="35"/>
  <c r="I2" i="39"/>
  <c r="I2" i="17"/>
  <c r="H2" i="16"/>
  <c r="I2" i="10"/>
  <c r="G2" i="18"/>
  <c r="I2" i="9"/>
  <c r="D2" i="12"/>
  <c r="K3" i="46"/>
  <c r="G2" i="45"/>
  <c r="G2" i="44"/>
  <c r="I2" i="43"/>
  <c r="C2" i="27"/>
  <c r="C2" i="47"/>
  <c r="K3" i="55"/>
  <c r="G2" i="34"/>
  <c r="G2" i="30"/>
  <c r="I2" i="29"/>
  <c r="C2" i="26"/>
  <c r="C2" i="40"/>
  <c r="C2" i="7"/>
  <c r="C2" i="3"/>
  <c r="A5" i="59"/>
  <c r="A5" i="35"/>
  <c r="A5" i="39"/>
  <c r="A5" i="17"/>
  <c r="A5" i="16"/>
  <c r="A5" i="10"/>
  <c r="A5" i="18"/>
  <c r="A5" i="9"/>
  <c r="A5" i="12"/>
  <c r="A6" i="46"/>
  <c r="A5" i="45"/>
  <c r="A5" i="44"/>
  <c r="A5" i="43"/>
  <c r="A6" i="27"/>
  <c r="A5" i="47"/>
  <c r="A6" i="55"/>
  <c r="A5" i="34"/>
  <c r="A5" i="30"/>
  <c r="A5" i="29"/>
  <c r="A6" i="26"/>
  <c r="A7" i="40"/>
  <c r="A5" i="7"/>
  <c r="A5" i="3"/>
  <c r="M33" i="59" l="1"/>
  <c r="M32" i="59"/>
  <c r="M31" i="59"/>
  <c r="M30" i="59"/>
  <c r="M29" i="59"/>
  <c r="M28" i="59"/>
  <c r="M27" i="59"/>
  <c r="M26" i="59"/>
  <c r="M25" i="59"/>
  <c r="M24" i="59"/>
  <c r="M23" i="59"/>
  <c r="M22" i="59"/>
  <c r="M21" i="59"/>
  <c r="M20" i="59"/>
  <c r="M19" i="59"/>
  <c r="M18" i="59"/>
  <c r="M17" i="59"/>
  <c r="M16" i="59"/>
  <c r="M15" i="59"/>
  <c r="M14" i="59"/>
  <c r="M13" i="59"/>
  <c r="M12" i="59"/>
  <c r="M11" i="59"/>
  <c r="M10" i="59"/>
  <c r="M9" i="59"/>
  <c r="C20" i="57" l="1"/>
  <c r="I38" i="35" l="1"/>
  <c r="I34" i="44" l="1"/>
  <c r="H34" i="44"/>
  <c r="D73" i="47" l="1"/>
  <c r="C73" i="47"/>
  <c r="D65" i="47"/>
  <c r="D59" i="47"/>
  <c r="C59" i="47"/>
  <c r="H34" i="45" l="1"/>
  <c r="G34" i="45"/>
  <c r="C12" i="3" l="1"/>
  <c r="D76" i="40" l="1"/>
  <c r="D67" i="40"/>
  <c r="D61" i="40"/>
  <c r="C61" i="40"/>
  <c r="D56" i="40"/>
  <c r="C56" i="40"/>
  <c r="D50" i="40"/>
  <c r="C50" i="40"/>
  <c r="D39" i="40"/>
  <c r="C11" i="57" s="1"/>
  <c r="C39" i="40"/>
  <c r="D35" i="40"/>
  <c r="C35" i="40"/>
  <c r="D26" i="40"/>
  <c r="C26" i="40"/>
  <c r="C20" i="40" s="1"/>
  <c r="D17" i="40"/>
  <c r="C14" i="57" s="1"/>
  <c r="C17" i="40"/>
  <c r="A6" i="40"/>
  <c r="D20" i="40" l="1"/>
  <c r="C16" i="40"/>
  <c r="C11" i="40" s="1"/>
  <c r="D16" i="40"/>
  <c r="D11" i="40" s="1"/>
  <c r="C10" i="57" l="1"/>
  <c r="H39" i="10"/>
  <c r="H36" i="10" s="1"/>
  <c r="H32" i="10"/>
  <c r="H24" i="10"/>
  <c r="H19" i="10"/>
  <c r="H14" i="10"/>
  <c r="A4" i="39" l="1"/>
  <c r="A4" i="35" l="1"/>
  <c r="H34" i="34" l="1"/>
  <c r="G34" i="34"/>
  <c r="A4" i="34"/>
  <c r="I35" i="30" l="1"/>
  <c r="H35" i="30"/>
  <c r="A4" i="30"/>
  <c r="A4" i="29"/>
  <c r="D25" i="27" l="1"/>
  <c r="C25" i="27"/>
  <c r="A5" i="27"/>
  <c r="D24" i="26"/>
  <c r="C24" i="26"/>
  <c r="A5" i="26"/>
  <c r="G39" i="18" l="1"/>
  <c r="G40" i="18" s="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H10" i="10" l="1"/>
  <c r="H9" i="10" s="1"/>
  <c r="D64" i="12" l="1"/>
  <c r="A4" i="17" l="1"/>
  <c r="A4" i="16"/>
  <c r="A4" i="10"/>
  <c r="A4" i="9"/>
  <c r="A4" i="12"/>
  <c r="A4" i="7"/>
  <c r="J24" i="10" l="1"/>
  <c r="I24" i="10"/>
  <c r="G24" i="10"/>
  <c r="F24" i="10"/>
  <c r="E24" i="10"/>
  <c r="D24" i="10"/>
  <c r="C24" i="10"/>
  <c r="B24" i="10"/>
  <c r="I39" i="10" l="1"/>
  <c r="I36" i="10" s="1"/>
  <c r="I32" i="10"/>
  <c r="I19" i="10"/>
  <c r="I17" i="10" s="1"/>
  <c r="I14" i="10"/>
  <c r="I10" i="10"/>
  <c r="G39" i="10"/>
  <c r="G36" i="10" s="1"/>
  <c r="G32" i="10"/>
  <c r="G19" i="10"/>
  <c r="G17" i="10" s="1"/>
  <c r="G14" i="10"/>
  <c r="G10" i="10"/>
  <c r="E39" i="10"/>
  <c r="E36" i="10" s="1"/>
  <c r="E32" i="10"/>
  <c r="E19" i="10"/>
  <c r="E17" i="10" s="1"/>
  <c r="E14" i="10"/>
  <c r="E10" i="10"/>
  <c r="C39" i="10"/>
  <c r="C36" i="10" s="1"/>
  <c r="C32" i="10"/>
  <c r="E9" i="10" l="1"/>
  <c r="G9" i="10"/>
  <c r="D45" i="12"/>
  <c r="D34" i="12"/>
  <c r="D11" i="12"/>
  <c r="J39" i="10"/>
  <c r="J36" i="10" s="1"/>
  <c r="F39" i="10"/>
  <c r="F36" i="10" s="1"/>
  <c r="D39" i="10"/>
  <c r="D36" i="10" s="1"/>
  <c r="B39" i="10"/>
  <c r="B36" i="10" s="1"/>
  <c r="J32" i="10"/>
  <c r="F32" i="10"/>
  <c r="D32" i="10"/>
  <c r="B32" i="10"/>
  <c r="J19" i="10"/>
  <c r="F19" i="10"/>
  <c r="F17" i="10" s="1"/>
  <c r="D19" i="10"/>
  <c r="D17" i="10" s="1"/>
  <c r="J14" i="10"/>
  <c r="F14" i="10"/>
  <c r="D14" i="10"/>
  <c r="J10" i="10"/>
  <c r="F10" i="10"/>
  <c r="D10" i="10"/>
  <c r="D19" i="3"/>
  <c r="C19" i="3"/>
  <c r="D16" i="3"/>
  <c r="C16" i="3"/>
  <c r="D12" i="3"/>
  <c r="C10" i="3" l="1"/>
  <c r="D10" i="3"/>
  <c r="D10" i="12"/>
  <c r="D44" i="12"/>
  <c r="J9" i="10"/>
  <c r="D9" i="10"/>
  <c r="F9" i="10"/>
  <c r="C9" i="3" l="1"/>
  <c r="D9" i="3"/>
  <c r="C17" i="57" s="1"/>
</calcChain>
</file>

<file path=xl/sharedStrings.xml><?xml version="1.0" encoding="utf-8"?>
<sst xmlns="http://schemas.openxmlformats.org/spreadsheetml/2006/main" count="1920" uniqueCount="899">
  <si>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</si>
  <si>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</si>
  <si>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</si>
  <si>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</si>
  <si>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</si>
  <si>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</si>
  <si>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</si>
  <si>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</si>
  <si>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</si>
  <si>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</si>
  <si>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</si>
  <si>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</si>
  <si>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</si>
  <si>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</si>
  <si>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</si>
  <si>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</si>
  <si>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</si>
  <si>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</si>
  <si>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</si>
  <si>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</si>
  <si>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</si>
  <si>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</si>
  <si>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</si>
  <si>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</si>
  <si>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</si>
  <si>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</si>
  <si>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</si>
  <si>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</si>
  <si>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</si>
  <si>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</si>
  <si>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</si>
  <si>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</si>
  <si>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</si>
  <si>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</si>
  <si>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</si>
  <si>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</si>
  <si>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</si>
  <si>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</si>
  <si>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</si>
  <si>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</si>
  <si>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</si>
  <si>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</si>
  <si>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</si>
  <si>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</si>
  <si>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</si>
  <si>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</si>
  <si>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</si>
  <si>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</si>
  <si>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</si>
  <si>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</si>
  <si>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</si>
  <si>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</si>
  <si>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</si>
  <si>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</si>
  <si>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</si>
  <si>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</si>
  <si>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</si>
  <si>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</si>
  <si>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</si>
  <si>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</si>
  <si>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</si>
  <si>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</si>
  <si>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</si>
  <si>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</si>
  <si>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</si>
  <si>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</si>
  <si>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</si>
  <si>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</si>
  <si>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</si>
  <si>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</si>
  <si>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</si>
  <si>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</si>
  <si>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</si>
  <si>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</si>
  <si>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</si>
  <si>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</si>
  <si>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</si>
  <si>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</si>
  <si>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</si>
  <si>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</si>
  <si>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</si>
  <si>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</si>
  <si>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</si>
  <si>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</si>
  <si>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</si>
  <si>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</si>
  <si>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</si>
  <si>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</si>
  <si>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</si>
  <si>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</si>
  <si>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</si>
  <si>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</si>
  <si>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</si>
  <si>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</si>
  <si>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</si>
  <si>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</si>
  <si>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</si>
  <si>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</si>
  <si>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</si>
  <si>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</si>
  <si>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</si>
  <si>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</si>
  <si>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</si>
  <si>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</si>
  <si>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</si>
  <si>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</si>
  <si>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</si>
  <si>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</si>
  <si>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</si>
  <si>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</si>
  <si>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</si>
  <si>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</si>
  <si>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</si>
  <si>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</si>
  <si>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</si>
  <si>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</si>
  <si>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</si>
  <si>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</si>
  <si>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</si>
  <si>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</si>
  <si>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</si>
  <si>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</si>
  <si>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</si>
  <si>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</si>
  <si>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</si>
  <si>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</si>
  <si>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</si>
  <si>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</si>
  <si>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</si>
  <si>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</si>
  <si>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</si>
  <si>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</si>
  <si>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</si>
  <si>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</si>
  <si>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</si>
  <si>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</si>
  <si>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</si>
  <si>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</si>
  <si>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</si>
  <si>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</si>
  <si>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</si>
  <si>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</si>
  <si>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</si>
  <si>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</si>
  <si>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</si>
  <si>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</si>
  <si>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</si>
  <si>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</si>
  <si>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</si>
  <si>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</si>
  <si>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</si>
  <si>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</si>
  <si>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</si>
  <si>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</si>
  <si>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</si>
  <si>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</si>
  <si>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</si>
  <si>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</si>
  <si>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</si>
  <si>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</si>
  <si>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</si>
  <si>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</si>
  <si>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</si>
  <si>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</si>
  <si>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</si>
  <si>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</si>
  <si>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</si>
  <si>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</si>
  <si>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</si>
  <si>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</si>
  <si>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</si>
  <si>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</si>
  <si>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</si>
  <si>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</si>
  <si>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</si>
  <si>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</si>
  <si>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</si>
  <si>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</si>
  <si>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</si>
  <si>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</si>
  <si>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</si>
  <si>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</si>
  <si>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</si>
  <si>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</si>
  <si>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</si>
  <si>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</si>
  <si>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</si>
  <si>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</si>
  <si>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</si>
  <si>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</si>
  <si>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</si>
  <si>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</si>
  <si>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</si>
  <si>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</si>
  <si>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</si>
  <si>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</si>
  <si>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</si>
  <si>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</si>
  <si>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</si>
  <si>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</si>
  <si>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</si>
  <si>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</si>
  <si>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</si>
  <si>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</si>
  <si>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</si>
  <si>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</si>
  <si>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</si>
  <si>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</si>
  <si>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</si>
  <si>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</si>
  <si>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</si>
  <si>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</si>
  <si>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</si>
  <si>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</si>
  <si>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</si>
  <si>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</si>
  <si>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</si>
  <si>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</si>
  <si>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</si>
  <si>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</si>
  <si>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</si>
  <si>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</si>
  <si>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</si>
  <si>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</si>
  <si>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</si>
  <si>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</si>
  <si>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</si>
  <si>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</si>
  <si>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</si>
  <si>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</si>
  <si>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</si>
  <si>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</si>
  <si>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</si>
  <si>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</si>
  <si>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</si>
  <si>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</si>
  <si>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</si>
  <si>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</si>
  <si>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</si>
  <si>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</si>
  <si>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</si>
  <si>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</si>
  <si>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</si>
  <si>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</si>
  <si>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</si>
  <si>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</si>
  <si>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</si>
  <si>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</si>
  <si>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</si>
  <si>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</si>
  <si>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</si>
  <si>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</si>
  <si>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</si>
  <si>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</si>
  <si>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</si>
  <si>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</si>
  <si>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</si>
  <si>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</si>
  <si>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</si>
  <si>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</si>
  <si>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</si>
  <si>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</si>
  <si>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</si>
  <si>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</si>
  <si>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</si>
  <si>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</si>
  <si>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</si>
  <si>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</si>
  <si>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</si>
  <si>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</si>
  <si>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</si>
  <si>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</si>
  <si>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</si>
  <si>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</si>
  <si>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</si>
  <si>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</si>
  <si>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</si>
  <si>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</si>
  <si>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</si>
  <si>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</si>
  <si>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</si>
  <si>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</si>
  <si>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</si>
  <si>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</si>
  <si>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</si>
  <si>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</si>
  <si>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</si>
  <si>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</si>
  <si>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</si>
  <si>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</si>
  <si>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</si>
  <si>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</si>
  <si>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</si>
  <si>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</si>
  <si>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</si>
  <si>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</si>
  <si>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</si>
  <si>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</si>
  <si>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</si>
  <si>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</si>
  <si>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</si>
  <si>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</si>
  <si>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</si>
  <si>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</si>
  <si>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</si>
  <si>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</si>
  <si>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</si>
  <si>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</si>
  <si>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</si>
  <si>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</si>
  <si>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</si>
  <si>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</si>
  <si>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</si>
  <si>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</si>
  <si>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</si>
  <si>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</si>
  <si>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</si>
  <si>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</si>
  <si>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</si>
  <si>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</si>
  <si>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</si>
  <si>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</si>
  <si>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</si>
  <si>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</si>
  <si>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</si>
  <si>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</si>
  <si>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</si>
  <si>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</si>
  <si>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</si>
  <si>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</si>
  <si>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</si>
  <si>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</si>
  <si>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</si>
  <si>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</si>
  <si>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</si>
  <si>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</si>
  <si>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</si>
  <si>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</si>
  <si>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</si>
  <si>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</si>
  <si>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</si>
  <si>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</si>
  <si>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</si>
  <si>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</si>
  <si>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</si>
  <si>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</si>
  <si>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</si>
  <si>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</si>
  <si>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</si>
  <si>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</si>
  <si>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</si>
  <si>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</si>
  <si>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</si>
  <si>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</si>
  <si>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</si>
  <si>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</si>
  <si>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</si>
  <si>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</si>
  <si>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</si>
  <si>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</si>
  <si>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</si>
  <si>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</si>
  <si>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</si>
  <si>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</si>
  <si>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</si>
  <si>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</si>
  <si>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</si>
  <si>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</si>
  <si>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</si>
  <si>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</si>
  <si>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</si>
  <si>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</si>
  <si>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</si>
  <si>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</si>
  <si>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</si>
  <si>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</si>
  <si>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</si>
  <si>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</si>
  <si>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</si>
  <si>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</si>
  <si>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</si>
  <si>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</si>
  <si>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</si>
  <si>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</si>
  <si>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</si>
  <si>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</si>
  <si>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</si>
  <si>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</si>
  <si>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</si>
  <si>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</si>
  <si>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</si>
  <si>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</si>
  <si>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</si>
  <si>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</si>
  <si>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</si>
  <si>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</si>
  <si>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</si>
  <si>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</si>
  <si>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</si>
  <si>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</si>
  <si>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</si>
  <si>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</si>
  <si>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</si>
  <si>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</si>
  <si>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</si>
  <si>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</si>
  <si>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</si>
  <si>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</si>
  <si>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</si>
  <si>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</si>
  <si>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</si>
  <si>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</si>
  <si>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</si>
  <si>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</si>
  <si>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</si>
  <si>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</si>
  <si>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</si>
  <si>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</si>
  <si>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</si>
  <si>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</si>
  <si>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</si>
  <si>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</si>
  <si>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</si>
  <si>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</si>
  <si>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</si>
  <si>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</si>
  <si>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</si>
  <si>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</si>
  <si>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</si>
  <si>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</si>
  <si>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</si>
  <si>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</si>
  <si>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</si>
  <si>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</si>
  <si>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</si>
  <si>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</si>
  <si>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</si>
  <si>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</si>
  <si>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</si>
  <si>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</si>
  <si>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</si>
  <si>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</si>
  <si>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</si>
  <si>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</si>
  <si>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</si>
  <si>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</si>
  <si>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</si>
  <si>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</si>
  <si>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</si>
  <si>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</si>
  <si>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</si>
  <si>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</si>
  <si>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</si>
  <si>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</si>
  <si>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</si>
  <si>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</si>
  <si>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</si>
  <si>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</si>
  <si>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</si>
  <si>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</si>
  <si>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</si>
  <si>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</si>
  <si>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</si>
  <si>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</si>
  <si>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</si>
  <si>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</si>
  <si>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</si>
  <si>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</si>
  <si>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</si>
  <si>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</si>
  <si>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</si>
  <si>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</si>
  <si>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</si>
  <si>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</si>
  <si>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</si>
  <si>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</si>
  <si>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</si>
  <si>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</si>
  <si>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</si>
  <si>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</si>
  <si>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</si>
  <si>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</si>
  <si>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</si>
  <si>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</si>
  <si>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</si>
  <si>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</si>
  <si>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</si>
  <si>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</si>
  <si>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</si>
  <si>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</si>
  <si>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</si>
  <si>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</si>
  <si>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</si>
  <si>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</si>
  <si>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</si>
  <si>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</si>
  <si>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</si>
  <si>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</si>
  <si>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</si>
  <si>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</si>
  <si>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</si>
  <si>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</si>
  <si>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</si>
  <si>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</si>
  <si>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</si>
  <si>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</si>
  <si>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</si>
  <si>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</si>
  <si>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</si>
  <si>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</si>
  <si>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</si>
  <si>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</si>
  <si>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</si>
  <si>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პ/გ საქართველოს პატრიოტთა ალიანსი</t>
  </si>
  <si>
    <t>08/18/2021</t>
  </si>
  <si>
    <t>ფულადი შემოწირულობა</t>
  </si>
  <si>
    <t>ვაჟა ოთარაშვილი</t>
  </si>
  <si>
    <t xml:space="preserve"> 01006013344</t>
  </si>
  <si>
    <t xml:space="preserve"> GE67TB7568345064300004</t>
  </si>
  <si>
    <t>TBCBGE22</t>
  </si>
  <si>
    <t>08/21/2021</t>
  </si>
  <si>
    <t>ლელა გიორგაძე</t>
  </si>
  <si>
    <t>60001013974</t>
  </si>
  <si>
    <t>GE28TB7226645061100010</t>
  </si>
  <si>
    <t>არაფულადი შემოწირულობა</t>
  </si>
  <si>
    <t>ბესიკი გუგუციძე</t>
  </si>
  <si>
    <t>01019038961</t>
  </si>
  <si>
    <t>სარეკლამო ფართის უსასყიდლოდ თხოვება</t>
  </si>
  <si>
    <t>08/25/2021</t>
  </si>
  <si>
    <t>გიორგი გაბათაშვილი,</t>
  </si>
  <si>
    <t>12001027336</t>
  </si>
  <si>
    <t>GE37TB7368145161600002</t>
  </si>
  <si>
    <t>08/30/2021</t>
  </si>
  <si>
    <t>გალინა ახსაბაძე</t>
  </si>
  <si>
    <t>31001004333</t>
  </si>
  <si>
    <t>GE64TB1127145063622339</t>
  </si>
  <si>
    <t>გიორგი კასრაძე</t>
  </si>
  <si>
    <t>54001034098</t>
  </si>
  <si>
    <t>GE05TB7374645061100105</t>
  </si>
  <si>
    <t>არჩილ არევაძე</t>
  </si>
  <si>
    <t>35001119458</t>
  </si>
  <si>
    <t>GE10TB7231445061100094</t>
  </si>
  <si>
    <t>მარინე პირველი</t>
  </si>
  <si>
    <t>01015022935</t>
  </si>
  <si>
    <t>GE83TB7761845068100007</t>
  </si>
  <si>
    <t>არჩილ ლეკიშვილი</t>
  </si>
  <si>
    <t>01026001214</t>
  </si>
  <si>
    <t>GE37TB7621145061100008</t>
  </si>
  <si>
    <t>09/14/2021</t>
  </si>
  <si>
    <t>დავით რაჯაბაშვილი</t>
  </si>
  <si>
    <t xml:space="preserve"> 59001001748</t>
  </si>
  <si>
    <t>GE12TB7325045061100034</t>
  </si>
  <si>
    <t>09/15/2021</t>
  </si>
  <si>
    <t>ნინო გოგიძე</t>
  </si>
  <si>
    <t>35001075665</t>
  </si>
  <si>
    <t xml:space="preserve"> GE63TB7360245064300005</t>
  </si>
  <si>
    <t>ირაკლი ჩიგოგიძე,</t>
  </si>
  <si>
    <t>09001026428</t>
  </si>
  <si>
    <t>GE59TB7491645061100073</t>
  </si>
  <si>
    <t>09/20/2021</t>
  </si>
  <si>
    <t>ზინა ჯიოშვილი</t>
  </si>
  <si>
    <t>43001004702</t>
  </si>
  <si>
    <t>GE06TB7682845064300033</t>
  </si>
  <si>
    <t>09/21/2021</t>
  </si>
  <si>
    <t>ჯინა გურჩიანი</t>
  </si>
  <si>
    <t>62001018231</t>
  </si>
  <si>
    <t>GE33TB7429845063300002</t>
  </si>
  <si>
    <t>09/22/2021</t>
  </si>
  <si>
    <t xml:space="preserve"> 60001013974</t>
  </si>
  <si>
    <t>09/23/2021</t>
  </si>
  <si>
    <t>გიორგი ონიანი</t>
  </si>
  <si>
    <t>01027062408</t>
  </si>
  <si>
    <t>GE39TB7822145061100107</t>
  </si>
  <si>
    <t>01/01/2021-31/12/2021</t>
  </si>
  <si>
    <t>დაგროვებითი პენსიის თანხა</t>
  </si>
  <si>
    <t>ნოდარი</t>
  </si>
  <si>
    <t>ამაშუკელი</t>
  </si>
  <si>
    <t>01027031941</t>
  </si>
  <si>
    <t>საქმისმწარმოებელი</t>
  </si>
  <si>
    <t>დავით</t>
  </si>
  <si>
    <t>გველუკაშვილი</t>
  </si>
  <si>
    <t>01027013443</t>
  </si>
  <si>
    <t>ბექა</t>
  </si>
  <si>
    <t>ფერაძე</t>
  </si>
  <si>
    <t>18001022535</t>
  </si>
  <si>
    <t>იურისტი</t>
  </si>
  <si>
    <t>კახაბერ</t>
  </si>
  <si>
    <t>ღირსიაშვილი</t>
  </si>
  <si>
    <t>01017008686</t>
  </si>
  <si>
    <t xml:space="preserve">უფროსი სპეციალისტი </t>
  </si>
  <si>
    <t>დავითი</t>
  </si>
  <si>
    <t>ოქროპირიძე</t>
  </si>
  <si>
    <t>01006013901</t>
  </si>
  <si>
    <t>თარხან-მოურავი</t>
  </si>
  <si>
    <t>01022000013</t>
  </si>
  <si>
    <t>პაარტიის თავჯდომარე</t>
  </si>
  <si>
    <t>მეგი</t>
  </si>
  <si>
    <t>გაფრინდაშვილი</t>
  </si>
  <si>
    <t>01036001246</t>
  </si>
  <si>
    <t>ბუღალტერი</t>
  </si>
  <si>
    <t>ანა</t>
  </si>
  <si>
    <t>კალანდაძე</t>
  </si>
  <si>
    <t>01017041111</t>
  </si>
  <si>
    <t>აპარატის სპეციალისტი სარეკლამო საკითხებში</t>
  </si>
  <si>
    <t>გიორგი</t>
  </si>
  <si>
    <t>ბეჟანიშვილი</t>
  </si>
  <si>
    <t>01011004079</t>
  </si>
  <si>
    <t>კოორდინატორი</t>
  </si>
  <si>
    <t>ქანანი</t>
  </si>
  <si>
    <t>ელჩიევი</t>
  </si>
  <si>
    <t>35901130154</t>
  </si>
  <si>
    <t>დარაჯი</t>
  </si>
  <si>
    <t>ტოროსიანი</t>
  </si>
  <si>
    <t>01801121238</t>
  </si>
  <si>
    <t>გელა</t>
  </si>
  <si>
    <t>მილდიანი</t>
  </si>
  <si>
    <t>35001126672</t>
  </si>
  <si>
    <t>ალავერდაშვილი</t>
  </si>
  <si>
    <t>01019006117</t>
  </si>
  <si>
    <t>მიხეილ</t>
  </si>
  <si>
    <t>ნიკოლავა</t>
  </si>
  <si>
    <t>სამეურნეო-ტექნიკურ საკითხებში კონსულტანტი</t>
  </si>
  <si>
    <t>ქვარიანი</t>
  </si>
  <si>
    <t>61001008418</t>
  </si>
  <si>
    <t>აჭარის კოორდინატორი</t>
  </si>
  <si>
    <t>ელენე</t>
  </si>
  <si>
    <t>დავითიშვილი</t>
  </si>
  <si>
    <t>01017051755</t>
  </si>
  <si>
    <t>პოლიტსაბჭოს აპარატის უფროსი სპეციალისტი ინფორმატიზაციის საკითხებში</t>
  </si>
  <si>
    <t>ონიანი</t>
  </si>
  <si>
    <t>სალომე</t>
  </si>
  <si>
    <t>ჩხობაძე</t>
  </si>
  <si>
    <t>ნათია</t>
  </si>
  <si>
    <t>ხაჩიძე</t>
  </si>
  <si>
    <t>თელავის მუნიციპალიტეტის კოორდინატორი</t>
  </si>
  <si>
    <t>ნესტანი</t>
  </si>
  <si>
    <t>ცქიტიშვილი</t>
  </si>
  <si>
    <t>01017029966</t>
  </si>
  <si>
    <t>ირინე</t>
  </si>
  <si>
    <t>სოფიანიდი</t>
  </si>
  <si>
    <t>01010020121</t>
  </si>
  <si>
    <t>მოწვეული სპეციალისტი</t>
  </si>
  <si>
    <t>მურადი</t>
  </si>
  <si>
    <t>ძაძამია</t>
  </si>
  <si>
    <t>01024002005</t>
  </si>
  <si>
    <t>ასლან</t>
  </si>
  <si>
    <t>ოთიაშვილი</t>
  </si>
  <si>
    <t>ბუზალაძე</t>
  </si>
  <si>
    <t>01015014703</t>
  </si>
  <si>
    <t>ანზორ</t>
  </si>
  <si>
    <t>მირზოევი</t>
  </si>
  <si>
    <t>01001018379</t>
  </si>
  <si>
    <t>ნუგზარ</t>
  </si>
  <si>
    <t>შამუგია</t>
  </si>
  <si>
    <t>60002002993</t>
  </si>
  <si>
    <t>კონსულტანტი</t>
  </si>
  <si>
    <t>რუსუდან</t>
  </si>
  <si>
    <t>ქებაძე</t>
  </si>
  <si>
    <t>01026010440</t>
  </si>
  <si>
    <t>ირმა</t>
  </si>
  <si>
    <t>ცხორაგაული</t>
  </si>
  <si>
    <t>16001002246</t>
  </si>
  <si>
    <t>პოლიტსაბჭოს მრჩეველი</t>
  </si>
  <si>
    <t>ლელაძე</t>
  </si>
  <si>
    <t>01013004419</t>
  </si>
  <si>
    <t xml:space="preserve"> აპარატის უფროსი სპეციალისტი თბილისის კოორდინატორებთან მუშაობის საკითხებში</t>
  </si>
  <si>
    <t>ეკა</t>
  </si>
  <si>
    <t>მირიანაშვილი</t>
  </si>
  <si>
    <t>01025003130</t>
  </si>
  <si>
    <t>პოლიტსაბჭოს აპარატის უფროსი სპეციალისტი საზოგადოებასთან ურთიერთობის საკითხებში</t>
  </si>
  <si>
    <t>მარინა</t>
  </si>
  <si>
    <t>მოლოდინი</t>
  </si>
  <si>
    <t>16001000953</t>
  </si>
  <si>
    <t>ზაზა</t>
  </si>
  <si>
    <t>ჩიქოვანი</t>
  </si>
  <si>
    <t>29001007039</t>
  </si>
  <si>
    <t>აპარატის უფროსი სპეციალისტი სარეკლამო საკითხებში</t>
  </si>
  <si>
    <t>წამალაძე</t>
  </si>
  <si>
    <t>01030032782</t>
  </si>
  <si>
    <t>01031004000</t>
  </si>
  <si>
    <t>აპარატის უფროსი სპეციალისტი ინფორმატიზაციის საკითხებში</t>
  </si>
  <si>
    <t>ერეკლე</t>
  </si>
  <si>
    <t>ინასარიძე</t>
  </si>
  <si>
    <t>01017024784</t>
  </si>
  <si>
    <t>აპარატის სპეციალისტი ინფორმატიზაციის საკითხებში</t>
  </si>
  <si>
    <t>ოთარ</t>
  </si>
  <si>
    <t>გიორგობიანი</t>
  </si>
  <si>
    <t>01010005132</t>
  </si>
  <si>
    <t>აპარატის უფროსი სპეციალისტი თბილისის კოორდინატორებთან მუშაობის საკითხებში</t>
  </si>
  <si>
    <t>01001009713</t>
  </si>
  <si>
    <t>ნინო</t>
  </si>
  <si>
    <t>კვარაცხელია</t>
  </si>
  <si>
    <t xml:space="preserve"> 19001004002</t>
  </si>
  <si>
    <t>აპარატის სპეციალისტი ზუგდიდის კოორდინატორებთან მუშაობის საკითხებში</t>
  </si>
  <si>
    <t>ალექსანდრე</t>
  </si>
  <si>
    <t xml:space="preserve"> 01017012397</t>
  </si>
  <si>
    <t>ზაურ</t>
  </si>
  <si>
    <t xml:space="preserve"> 56001003605</t>
  </si>
  <si>
    <t>აპარატის უფროსი სპეციალისტი სამეურნეო საკითხებში</t>
  </si>
  <si>
    <t>რატი</t>
  </si>
  <si>
    <t>ბარამიძე</t>
  </si>
  <si>
    <t>01018005953</t>
  </si>
  <si>
    <t>პოლიტსაბჭოს აპარატის სპეციალისტი</t>
  </si>
  <si>
    <t>მარიამ</t>
  </si>
  <si>
    <t>ძარღუაშვილი</t>
  </si>
  <si>
    <t>08001034205</t>
  </si>
  <si>
    <t>პოლიტსაბჭოს აპარატის სამდივნოს უფროსი სპეციალისტი</t>
  </si>
  <si>
    <t>ირაკლი</t>
  </si>
  <si>
    <t>წიკლაური</t>
  </si>
  <si>
    <t>01003013422</t>
  </si>
  <si>
    <t>აპარატის უფროსი სპეციალისტი უსაფრთხოების საკითხებში</t>
  </si>
  <si>
    <t>მალხაზ</t>
  </si>
  <si>
    <t>თოფურია</t>
  </si>
  <si>
    <t>01024026256</t>
  </si>
  <si>
    <t>კახი</t>
  </si>
  <si>
    <t>ნუცუბიძე</t>
  </si>
  <si>
    <t>01008010103</t>
  </si>
  <si>
    <t>ინა</t>
  </si>
  <si>
    <t>08001026166</t>
  </si>
  <si>
    <t>პოლიტსაბჭოს აპარატის სამდივნოს სპეციალისტი</t>
  </si>
  <si>
    <t>მამუკა</t>
  </si>
  <si>
    <t>აფციაური</t>
  </si>
  <si>
    <t>01023006513</t>
  </si>
  <si>
    <t xml:space="preserve"> აპარატის უფროსი სპეციალისტი უსაფრთხოების საკითხებში</t>
  </si>
  <si>
    <t>ინაშვილი</t>
  </si>
  <si>
    <t>01023004465</t>
  </si>
  <si>
    <t>პაარტიის გენერალური მდივანი</t>
  </si>
  <si>
    <t>ჩიხრაძე</t>
  </si>
  <si>
    <t>01017011334</t>
  </si>
  <si>
    <t>აპარატის უფროსი</t>
  </si>
  <si>
    <t>ლელა</t>
  </si>
  <si>
    <t>გიორგაძე</t>
  </si>
  <si>
    <r>
      <t>გენერალური</t>
    </r>
    <r>
      <rPr>
        <sz val="10"/>
        <rFont val="Pg-1ff19"/>
      </rPr>
      <t xml:space="preserve"> </t>
    </r>
    <r>
      <rPr>
        <sz val="10"/>
        <color rgb="FF000000"/>
        <rFont val="Pg-1ff19"/>
      </rPr>
      <t>მდივნის</t>
    </r>
    <r>
      <rPr>
        <sz val="10"/>
        <rFont val="Pg-1ff19"/>
      </rPr>
      <t xml:space="preserve"> </t>
    </r>
    <r>
      <rPr>
        <sz val="10"/>
        <color rgb="FF000000"/>
        <rFont val="Pg-1ff19"/>
      </rPr>
      <t>თანაშემწე</t>
    </r>
    <r>
      <rPr>
        <sz val="10"/>
        <rFont val="Pg-1ff19"/>
      </rPr>
      <t xml:space="preserve"> </t>
    </r>
  </si>
  <si>
    <t>ბესიკ</t>
  </si>
  <si>
    <t>ცქიფურიშვილი</t>
  </si>
  <si>
    <t>41001007536</t>
  </si>
  <si>
    <t>ნონა</t>
  </si>
  <si>
    <t>ბერუაშვილი</t>
  </si>
  <si>
    <t>01007012832</t>
  </si>
  <si>
    <t>პარტიის წევრების არქივის უფროსი სპეციალისტი</t>
  </si>
  <si>
    <t>თინათინი</t>
  </si>
  <si>
    <t>კევლიშვილი</t>
  </si>
  <si>
    <t>01017043896</t>
  </si>
  <si>
    <t>სპეციალისტი საზოგადოებასთან ურთიერთობის საკითხებში სპორტის კუთხით</t>
  </si>
  <si>
    <t>კახა</t>
  </si>
  <si>
    <t>შენგელია</t>
  </si>
  <si>
    <t>მანანა</t>
  </si>
  <si>
    <t>არველაძე</t>
  </si>
  <si>
    <t>01017028240</t>
  </si>
  <si>
    <t xml:space="preserve"> პარტიის წევრების კადრების არქივის უფროსი</t>
  </si>
  <si>
    <t>ლია</t>
  </si>
  <si>
    <t>კერატიშვილი</t>
  </si>
  <si>
    <t>01030023763</t>
  </si>
  <si>
    <t>იოსებ</t>
  </si>
  <si>
    <t>ალიმბარაშვილი</t>
  </si>
  <si>
    <t>01005038786</t>
  </si>
  <si>
    <t>გვანცა</t>
  </si>
  <si>
    <t>მჭედლიშვილი</t>
  </si>
  <si>
    <t>01019036367</t>
  </si>
  <si>
    <t>01019036368</t>
  </si>
  <si>
    <t>ლეილა</t>
  </si>
  <si>
    <t>ქველიძე</t>
  </si>
  <si>
    <t>01008035748</t>
  </si>
  <si>
    <t>ოფის-მენეჯერი</t>
  </si>
  <si>
    <t>მათიაშვილი</t>
  </si>
  <si>
    <t>ნიკოლოზ</t>
  </si>
  <si>
    <t>დათუნაშვილი</t>
  </si>
  <si>
    <t>01024082051</t>
  </si>
  <si>
    <t>ქეთევან</t>
  </si>
  <si>
    <t>ბერიძე</t>
  </si>
  <si>
    <t>01030000079</t>
  </si>
  <si>
    <t>01030020043</t>
  </si>
  <si>
    <t>01002004399</t>
  </si>
  <si>
    <t>01026000465</t>
  </si>
  <si>
    <t>01024014234</t>
  </si>
  <si>
    <t>18001016244</t>
  </si>
  <si>
    <t>01024015971</t>
  </si>
  <si>
    <t>01027074651</t>
  </si>
  <si>
    <t>61006014099</t>
  </si>
  <si>
    <t>01019077398</t>
  </si>
  <si>
    <t>01017046041</t>
  </si>
  <si>
    <t>01013022194</t>
  </si>
  <si>
    <t>19001079937</t>
  </si>
  <si>
    <t>01009007982</t>
  </si>
  <si>
    <t>30001000701</t>
  </si>
  <si>
    <t>01007006156</t>
  </si>
  <si>
    <t>47001037899</t>
  </si>
  <si>
    <t>01020001107</t>
  </si>
  <si>
    <t>62004024132</t>
  </si>
  <si>
    <t>01024083885</t>
  </si>
  <si>
    <t>01019059330</t>
  </si>
  <si>
    <t>ცისანა</t>
  </si>
  <si>
    <t>სეფიაშვილი</t>
  </si>
  <si>
    <t>შორენა</t>
  </si>
  <si>
    <t>ქაჯაია</t>
  </si>
  <si>
    <t>რუზანა</t>
  </si>
  <si>
    <t>კარაპეტიანი</t>
  </si>
  <si>
    <t>როსტომ</t>
  </si>
  <si>
    <t>ჩხეიძე</t>
  </si>
  <si>
    <t>რატიშვილი</t>
  </si>
  <si>
    <t>ნიკა</t>
  </si>
  <si>
    <t>გოგალაძე</t>
  </si>
  <si>
    <t>მარიკა</t>
  </si>
  <si>
    <t>ტარტარაშვილი</t>
  </si>
  <si>
    <t>აბუსერიძე</t>
  </si>
  <si>
    <t>ლევანი</t>
  </si>
  <si>
    <t>როსტოევი</t>
  </si>
  <si>
    <t>ლევან</t>
  </si>
  <si>
    <t>ჯანგულაშვილი</t>
  </si>
  <si>
    <t>ირემაძე</t>
  </si>
  <si>
    <t>თედიაშვილი</t>
  </si>
  <si>
    <t>ილია</t>
  </si>
  <si>
    <t>ჩაჩიბაია</t>
  </si>
  <si>
    <t>ბორისი</t>
  </si>
  <si>
    <t>გივი</t>
  </si>
  <si>
    <t>ქურციკიძე</t>
  </si>
  <si>
    <t>თეიმურაზ</t>
  </si>
  <si>
    <t>თამთა</t>
  </si>
  <si>
    <t>როგავა</t>
  </si>
  <si>
    <t>დათა</t>
  </si>
  <si>
    <t>აკობია</t>
  </si>
  <si>
    <t>მახარაშვილი</t>
  </si>
  <si>
    <t>კასრაძე</t>
  </si>
  <si>
    <t>არჩილ</t>
  </si>
  <si>
    <t>ლეკიშვილი</t>
  </si>
  <si>
    <t>ანი</t>
  </si>
  <si>
    <t>კიკნაძე</t>
  </si>
  <si>
    <t>აკაკი</t>
  </si>
  <si>
    <t>კარტოზია</t>
  </si>
  <si>
    <t>ხელშეკრულება</t>
  </si>
  <si>
    <t>ინტერნეტ-რეკლამს ხრჯი</t>
  </si>
  <si>
    <t>შპს თაიმერი</t>
  </si>
  <si>
    <t>ბეჭდური რეკლამი ხარჯი</t>
  </si>
  <si>
    <t>შპს ტორი პლუსი</t>
  </si>
  <si>
    <t>შპს 360 გრადუსი</t>
  </si>
  <si>
    <t>შპს ტორი</t>
  </si>
  <si>
    <t>შპს ირიდა</t>
  </si>
  <si>
    <t xml:space="preserve">შპს თეგი, </t>
  </si>
  <si>
    <t>შპს რაპაკა</t>
  </si>
  <si>
    <t>ი/მ კობა გაბაიძე</t>
  </si>
  <si>
    <t>61002002214</t>
  </si>
  <si>
    <t>ი/მ გიორგი მალხაზიან</t>
  </si>
  <si>
    <t>33001024670</t>
  </si>
  <si>
    <t>შპს თავისუფალი გაზეთი+</t>
  </si>
  <si>
    <t>თიბისი</t>
  </si>
  <si>
    <t>GE67TB7002836080100009</t>
  </si>
  <si>
    <t>GE32TB7000028365800001</t>
  </si>
  <si>
    <t>სეიფი</t>
  </si>
  <si>
    <t>თბილისი სოფჩაკის N 3</t>
  </si>
  <si>
    <t>01.15.04.020.004</t>
  </si>
  <si>
    <t>991კვ.მ</t>
  </si>
  <si>
    <t>3100აშშ დოლარის ექვივალენტი</t>
  </si>
  <si>
    <t>01.02,2021</t>
  </si>
  <si>
    <t>შპს კასს ჰოტელს              402003318 (იჯარა)</t>
  </si>
  <si>
    <t>რუსთავი გამზირი მეგობრობის, N 10</t>
  </si>
  <si>
    <t>02.04.03.010.01.021</t>
  </si>
  <si>
    <t>47.92 კვ.</t>
  </si>
  <si>
    <t>800 ლარი</t>
  </si>
  <si>
    <t>მალხაზი პასიკაშვილი 35001027564 (იჯარა)</t>
  </si>
  <si>
    <t>ჰეტჩბეკი</t>
  </si>
  <si>
    <t>VOLKSWAGEN</t>
  </si>
  <si>
    <t>POLO</t>
  </si>
  <si>
    <t>WW748HH</t>
  </si>
  <si>
    <t xml:space="preserve">                        7/12/2017</t>
  </si>
  <si>
    <t>საკუთრება</t>
  </si>
  <si>
    <t>მაღალი გამავლობის</t>
  </si>
  <si>
    <t>MITSUBISHI</t>
  </si>
  <si>
    <t xml:space="preserve">MONTERO </t>
  </si>
  <si>
    <t>QQ764QC</t>
  </si>
  <si>
    <t>მსუბუქი მაღალი გამავლობის</t>
  </si>
  <si>
    <t>MERCEDES-BENZ</t>
  </si>
  <si>
    <t>ML 520</t>
  </si>
  <si>
    <t>XMX001</t>
  </si>
  <si>
    <t>არჩილ მჭედლიშვილი 01019012478(იჯარა)</t>
  </si>
  <si>
    <t>სედანი</t>
  </si>
  <si>
    <t>BMW</t>
  </si>
  <si>
    <t>BB639CB</t>
  </si>
  <si>
    <t>იოსებ ალიმბარაშვილი 01005038786(იჯარა)</t>
  </si>
  <si>
    <t>საპენსიო</t>
  </si>
  <si>
    <t>საშემოსავლო</t>
  </si>
  <si>
    <t xml:space="preserve">ხელმძღვანელი                                                  ბუღალტერი (ან საამისოდ უფლებამოსილი </t>
  </si>
  <si>
    <t>ი/მ მერაბ</t>
  </si>
  <si>
    <t xml:space="preserve"> კაპანაძე</t>
  </si>
  <si>
    <t>ი/მ გელა</t>
  </si>
  <si>
    <t xml:space="preserve"> ჯინჭარაძე</t>
  </si>
  <si>
    <t>ი/მ ერეკლე</t>
  </si>
  <si>
    <t>საღლიანი</t>
  </si>
  <si>
    <t>აპარატის უფროსის მოადგილე</t>
  </si>
  <si>
    <t>პარტიის წევრების კადრების არქივის უფროსი</t>
  </si>
  <si>
    <t>პრეს-სამსახურის უფროსი სპეციალისტი</t>
  </si>
  <si>
    <t>სპეციალისტი წალენჯიხის კოორდინატორებთან მუშაობის საკითხებში</t>
  </si>
  <si>
    <t>პოლიტსაბჭოს წევრი</t>
  </si>
  <si>
    <t>დამლაგებელი</t>
  </si>
  <si>
    <t>მოსახლეობის სატელეფონო გამოკითხვა შესაბამისი კითხვარით</t>
  </si>
  <si>
    <t>01273000016</t>
  </si>
  <si>
    <t>01001091534</t>
  </si>
  <si>
    <t>01005013883</t>
  </si>
  <si>
    <t>01005007455</t>
  </si>
  <si>
    <t>01001025439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</si>
</sst>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0"/>
    <numFmt numFmtId="165" formatCode="0,000.00"/>
    <numFmt numFmtId="166" formatCode="0,000,000.00"/>
    <numFmt numFmtId="167" formatCode="dd/mm/yy;@"/>
    <numFmt numFmtId="168" formatCode="\ს\ა\ტ\ე\ლ\ე\ვ\ი\ზ\ი\ო\ \რ\ე\კ\ლ\ა\მ\ა"/>
  </numFmts>
  <fonts count="62">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
      <sz val="9"/>
      <color theme="1"/>
      <name val="Sylfaen"/>
      <family val="1"/>
    </font>
    <font>
      <sz val="9"/>
      <color rgb="FF444444"/>
      <name val="Arial"/>
      <family val="2"/>
      <charset val="204"/>
    </font>
    <font>
      <sz val="9"/>
      <name val="Sylfaen"/>
      <family val="1"/>
      <charset val="204"/>
    </font>
    <font>
      <sz val="9"/>
      <name val="Arial"/>
      <family val="2"/>
      <charset val="204"/>
    </font>
    <font>
      <sz val="10"/>
      <name val="Calibri"/>
      <family val="2"/>
      <charset val="204"/>
      <scheme val="minor"/>
    </font>
    <font>
      <sz val="10"/>
      <name val="Sylfaen"/>
      <family val="1"/>
      <charset val="204"/>
    </font>
    <font>
      <sz val="10"/>
      <color theme="1"/>
      <name val="Calibri"/>
      <family val="2"/>
      <charset val="204"/>
      <scheme val="minor"/>
    </font>
    <font>
      <sz val="10"/>
      <color rgb="FF000000"/>
      <name val="Calibri"/>
      <family val="2"/>
      <charset val="204"/>
      <scheme val="minor"/>
    </font>
    <font>
      <sz val="10"/>
      <color rgb="FF000000"/>
      <name val="Pg-5ff1a"/>
    </font>
    <font>
      <sz val="8"/>
      <name val="Sylfaen"/>
      <family val="1"/>
    </font>
    <font>
      <sz val="10"/>
      <color rgb="FF1D2228"/>
      <name val="Calibri"/>
      <family val="2"/>
      <charset val="204"/>
      <scheme val="minor"/>
    </font>
    <font>
      <sz val="10"/>
      <color rgb="FF000000"/>
      <name val="Sylfaen"/>
      <family val="1"/>
      <charset val="204"/>
    </font>
    <font>
      <sz val="10"/>
      <color rgb="FF000000"/>
      <name val="Pg-1ff19"/>
    </font>
    <font>
      <sz val="10"/>
      <name val="Pg-1ff19"/>
    </font>
    <font>
      <sz val="10"/>
      <color theme="1"/>
      <name val="Sylfaen"/>
      <family val="1"/>
      <charset val="204"/>
    </font>
    <font>
      <sz val="9"/>
      <name val="Sylfaen"/>
    </font>
    <font>
      <sz val="9"/>
      <name val="Arial"/>
    </font>
    <font>
      <sz val="9"/>
      <name val="Arial"/>
      <family val="2"/>
    </font>
    <font>
      <b/>
      <sz val="10"/>
      <name val="Sylfaen"/>
      <family val="1"/>
      <charset val="204"/>
    </font>
    <font>
      <sz val="10"/>
      <color indexed="8"/>
      <name val="Sylfaen"/>
      <family val="1"/>
    </font>
    <font>
      <b/>
      <sz val="10"/>
      <color indexed="8"/>
      <name val="Sylfaen"/>
      <family val="1"/>
    </font>
    <font>
      <sz val="9"/>
      <color theme="1"/>
      <name val="Calibri"/>
      <family val="2"/>
      <scheme val="minor"/>
    </font>
    <font>
      <sz val="10"/>
      <color rgb="FF000000"/>
      <name val="Calibri"/>
      <family val="2"/>
      <scheme val="minor"/>
    </font>
    <font>
      <sz val="10"/>
      <color rgb="FF1D2228"/>
      <name val="Calibri"/>
      <family val="2"/>
      <scheme val="minor"/>
    </font>
    <font>
      <b/>
      <sz val="10"/>
      <name val="Calibri"/>
      <family val="2"/>
      <scheme val="minor"/>
    </font>
    <font>
      <sz val="8"/>
      <color rgb="FF444444"/>
      <name val="Arial"/>
      <family val="2"/>
      <charset val="204"/>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right style="thin">
        <color indexed="64"/>
      </right>
      <top/>
      <bottom style="thin">
        <color indexed="64"/>
      </bottom>
      <diagonal/>
    </border>
  </borders>
  <cellStyleXfs count="19">
    <xf numFmtId="0" fontId="0" fillId="0" borderId="0"/>
    <xf numFmtId="0" fontId="11" fillId="0" borderId="0"/>
    <xf numFmtId="0" fontId="13"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8" fillId="0" borderId="0"/>
    <xf numFmtId="0" fontId="2" fillId="0" borderId="0"/>
    <xf numFmtId="0" fontId="2" fillId="0" borderId="0"/>
    <xf numFmtId="0" fontId="2" fillId="0" borderId="0"/>
    <xf numFmtId="0" fontId="1" fillId="0" borderId="0"/>
    <xf numFmtId="0" fontId="1" fillId="0" borderId="0"/>
    <xf numFmtId="0" fontId="1" fillId="0" borderId="0"/>
  </cellStyleXfs>
  <cellXfs count="684">
    <xf numFmtId="0" fontId="0" fillId="0" borderId="0" xfId="0"/>
    <xf numFmtId="0" fontId="17" fillId="0" borderId="0" xfId="0" applyFont="1" applyProtection="1"/>
    <xf numFmtId="0" fontId="17" fillId="0" borderId="0" xfId="0" applyFont="1" applyProtection="1">
      <protection locked="0"/>
    </xf>
    <xf numFmtId="0" fontId="17" fillId="0" borderId="0" xfId="1" applyFont="1" applyAlignment="1" applyProtection="1">
      <alignment horizontal="center" vertical="center"/>
      <protection locked="0"/>
    </xf>
    <xf numFmtId="3" fontId="21" fillId="2" borderId="1" xfId="1" applyNumberFormat="1"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0" xfId="1" applyFont="1" applyProtection="1">
      <protection locked="0"/>
    </xf>
    <xf numFmtId="0" fontId="21" fillId="0" borderId="0" xfId="1" applyFont="1" applyAlignment="1" applyProtection="1">
      <alignment horizontal="center" vertical="center"/>
      <protection locked="0"/>
    </xf>
    <xf numFmtId="0" fontId="17" fillId="0" borderId="1" xfId="0" applyFont="1" applyBorder="1" applyProtection="1">
      <protection locked="0"/>
    </xf>
    <xf numFmtId="0" fontId="22" fillId="0" borderId="0" xfId="1" applyFont="1" applyAlignment="1" applyProtection="1">
      <alignment horizontal="center" vertical="center" wrapText="1"/>
      <protection locked="0"/>
    </xf>
    <xf numFmtId="0" fontId="17" fillId="0" borderId="0" xfId="1" applyFont="1" applyAlignment="1" applyProtection="1">
      <alignment horizontal="center" vertical="center" wrapText="1"/>
      <protection locked="0"/>
    </xf>
    <xf numFmtId="0" fontId="17" fillId="0" borderId="0" xfId="0" applyFont="1" applyAlignment="1" applyProtection="1">
      <alignment horizontal="right"/>
      <protection locked="0"/>
    </xf>
    <xf numFmtId="0" fontId="17" fillId="0" borderId="0" xfId="0" applyFont="1" applyBorder="1" applyProtection="1">
      <protection locked="0"/>
    </xf>
    <xf numFmtId="0" fontId="21" fillId="2" borderId="1" xfId="1" applyFont="1" applyFill="1" applyBorder="1" applyAlignment="1" applyProtection="1">
      <alignment horizontal="left" vertical="center" wrapText="1"/>
    </xf>
    <xf numFmtId="0" fontId="21"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2"/>
    </xf>
    <xf numFmtId="0" fontId="17" fillId="2" borderId="1" xfId="1" applyFont="1" applyFill="1" applyBorder="1" applyAlignment="1" applyProtection="1">
      <alignment horizontal="left" vertical="center" wrapText="1" indent="3"/>
    </xf>
    <xf numFmtId="0" fontId="17" fillId="2" borderId="1" xfId="1" applyFont="1" applyFill="1" applyBorder="1" applyAlignment="1" applyProtection="1">
      <alignment horizontal="left" vertical="center" wrapText="1" indent="4"/>
    </xf>
    <xf numFmtId="0" fontId="17" fillId="0" borderId="0" xfId="3" applyFont="1" applyAlignment="1" applyProtection="1">
      <alignment horizontal="center" vertical="center"/>
      <protection locked="0"/>
    </xf>
    <xf numFmtId="0" fontId="17" fillId="0" borderId="0" xfId="3" applyFont="1" applyProtection="1">
      <protection locked="0"/>
    </xf>
    <xf numFmtId="0" fontId="17" fillId="0" borderId="4" xfId="0" applyFont="1" applyBorder="1" applyProtection="1">
      <protection locked="0"/>
    </xf>
    <xf numFmtId="0" fontId="0" fillId="0" borderId="0" xfId="0" applyProtection="1">
      <protection locked="0"/>
    </xf>
    <xf numFmtId="0" fontId="19" fillId="0" borderId="0" xfId="4" applyFont="1" applyProtection="1">
      <protection locked="0"/>
    </xf>
    <xf numFmtId="0" fontId="18" fillId="0" borderId="1" xfId="4" applyFont="1" applyBorder="1" applyAlignment="1" applyProtection="1">
      <alignment vertical="center" wrapText="1"/>
      <protection locked="0"/>
    </xf>
    <xf numFmtId="0" fontId="17" fillId="0" borderId="0" xfId="0" applyFont="1" applyFill="1" applyProtection="1">
      <protection locked="0"/>
    </xf>
    <xf numFmtId="0" fontId="17" fillId="0" borderId="0" xfId="0" applyFont="1" applyFill="1" applyBorder="1" applyAlignment="1" applyProtection="1">
      <alignment horizontal="left" wrapText="1"/>
      <protection locked="0"/>
    </xf>
    <xf numFmtId="0" fontId="17" fillId="0" borderId="0" xfId="0" applyFont="1" applyFill="1" applyBorder="1" applyAlignment="1" applyProtection="1">
      <alignment horizontal="left"/>
      <protection locked="0"/>
    </xf>
    <xf numFmtId="0" fontId="21" fillId="0" borderId="0" xfId="0" applyFont="1" applyFill="1" applyBorder="1" applyAlignment="1" applyProtection="1">
      <alignment horizontal="left" indent="1"/>
      <protection locked="0"/>
    </xf>
    <xf numFmtId="0" fontId="21" fillId="0" borderId="0" xfId="0" applyFont="1" applyFill="1" applyBorder="1" applyAlignment="1" applyProtection="1">
      <alignment horizontal="left" vertical="center" indent="1"/>
      <protection locked="0"/>
    </xf>
    <xf numFmtId="0" fontId="17" fillId="0" borderId="0" xfId="0" applyFont="1" applyFill="1" applyBorder="1" applyAlignment="1" applyProtection="1">
      <alignment horizontal="left" vertical="center"/>
      <protection locked="0"/>
    </xf>
    <xf numFmtId="3" fontId="21" fillId="2" borderId="1" xfId="1" applyNumberFormat="1" applyFont="1" applyFill="1" applyBorder="1" applyAlignment="1" applyProtection="1">
      <alignment horizontal="right" vertical="center" wrapText="1"/>
      <protection locked="0"/>
    </xf>
    <xf numFmtId="3" fontId="21" fillId="2" borderId="1" xfId="1" applyNumberFormat="1" applyFont="1" applyFill="1" applyBorder="1" applyAlignment="1" applyProtection="1">
      <alignment horizontal="right" vertical="center"/>
      <protection locked="0"/>
    </xf>
    <xf numFmtId="3" fontId="17" fillId="2" borderId="1" xfId="1" applyNumberFormat="1" applyFont="1" applyFill="1" applyBorder="1" applyAlignment="1" applyProtection="1">
      <alignment horizontal="right" vertical="center" wrapText="1"/>
      <protection locked="0"/>
    </xf>
    <xf numFmtId="3" fontId="17" fillId="2" borderId="1" xfId="1" applyNumberFormat="1" applyFont="1" applyFill="1" applyBorder="1" applyAlignment="1" applyProtection="1">
      <alignment horizontal="right" vertical="center"/>
      <protection locked="0"/>
    </xf>
    <xf numFmtId="0" fontId="17" fillId="0" borderId="1" xfId="2" applyFont="1" applyFill="1" applyBorder="1" applyAlignment="1" applyProtection="1">
      <alignment horizontal="right" vertical="top"/>
      <protection locked="0"/>
    </xf>
    <xf numFmtId="165" fontId="17" fillId="0" borderId="1" xfId="2" applyNumberFormat="1" applyFont="1" applyFill="1" applyBorder="1" applyAlignment="1" applyProtection="1">
      <alignment horizontal="right" vertical="center"/>
      <protection locked="0"/>
    </xf>
    <xf numFmtId="166" fontId="17" fillId="0" borderId="1" xfId="2" applyNumberFormat="1" applyFont="1" applyFill="1" applyBorder="1" applyAlignment="1" applyProtection="1">
      <alignment horizontal="right" vertical="center"/>
      <protection locked="0"/>
    </xf>
    <xf numFmtId="4" fontId="17" fillId="0" borderId="1" xfId="2" applyNumberFormat="1" applyFont="1" applyFill="1" applyBorder="1" applyAlignment="1" applyProtection="1">
      <alignment horizontal="right" vertical="center"/>
      <protection locked="0"/>
    </xf>
    <xf numFmtId="164" fontId="17" fillId="0" borderId="1" xfId="2" applyNumberFormat="1" applyFont="1" applyFill="1" applyBorder="1" applyAlignment="1" applyProtection="1">
      <alignment horizontal="right" vertical="center"/>
      <protection locked="0"/>
    </xf>
    <xf numFmtId="0" fontId="17" fillId="0" borderId="4" xfId="3" applyFont="1" applyFill="1" applyBorder="1" applyAlignment="1" applyProtection="1">
      <alignment horizontal="right"/>
      <protection locked="0"/>
    </xf>
    <xf numFmtId="0" fontId="17" fillId="0" borderId="4" xfId="3" applyFont="1" applyBorder="1" applyAlignment="1" applyProtection="1">
      <alignment horizontal="right"/>
      <protection locked="0"/>
    </xf>
    <xf numFmtId="0" fontId="21" fillId="0" borderId="0" xfId="0" applyFont="1" applyAlignment="1" applyProtection="1">
      <alignment horizontal="left"/>
      <protection locked="0"/>
    </xf>
    <xf numFmtId="0" fontId="21" fillId="0" borderId="1" xfId="2" applyFont="1" applyFill="1" applyBorder="1" applyAlignment="1" applyProtection="1">
      <alignment horizontal="left" vertical="top" indent="1"/>
    </xf>
    <xf numFmtId="0" fontId="17" fillId="0" borderId="1" xfId="2" applyFont="1" applyFill="1" applyBorder="1" applyAlignment="1" applyProtection="1">
      <alignment horizontal="left" vertical="center" wrapText="1" indent="2"/>
    </xf>
    <xf numFmtId="0" fontId="21" fillId="2" borderId="5" xfId="1" applyFont="1" applyFill="1" applyBorder="1" applyAlignment="1" applyProtection="1">
      <alignment horizontal="left" vertical="center" wrapText="1"/>
    </xf>
    <xf numFmtId="0" fontId="17" fillId="0" borderId="5" xfId="3" applyFont="1" applyBorder="1" applyAlignment="1" applyProtection="1">
      <alignment horizontal="left" vertical="center" indent="1"/>
    </xf>
    <xf numFmtId="0" fontId="21" fillId="0" borderId="0" xfId="0" applyFont="1" applyFill="1" applyBorder="1" applyAlignment="1" applyProtection="1">
      <alignment horizontal="center" wrapText="1"/>
    </xf>
    <xf numFmtId="0" fontId="21" fillId="0" borderId="0" xfId="0" applyFont="1" applyAlignment="1" applyProtection="1">
      <alignment horizontal="center" vertical="center" wrapText="1"/>
    </xf>
    <xf numFmtId="0" fontId="21" fillId="0" borderId="1" xfId="0" applyFont="1" applyFill="1" applyBorder="1" applyAlignment="1" applyProtection="1">
      <alignment horizontal="left"/>
    </xf>
    <xf numFmtId="0" fontId="21" fillId="0" borderId="1" xfId="0" applyFont="1" applyBorder="1" applyAlignment="1" applyProtection="1">
      <alignment horizontal="center" vertical="center" wrapText="1"/>
    </xf>
    <xf numFmtId="0" fontId="21" fillId="0" borderId="1" xfId="0" applyFont="1" applyFill="1" applyBorder="1" applyAlignment="1" applyProtection="1">
      <alignment horizontal="left" indent="1"/>
    </xf>
    <xf numFmtId="0" fontId="17" fillId="0" borderId="1" xfId="0" applyFont="1" applyBorder="1" applyAlignment="1" applyProtection="1">
      <alignment wrapText="1"/>
    </xf>
    <xf numFmtId="0" fontId="21" fillId="0" borderId="1" xfId="0" applyFont="1" applyFill="1" applyBorder="1" applyAlignment="1" applyProtection="1">
      <alignment horizontal="left" vertical="center"/>
    </xf>
    <xf numFmtId="0" fontId="17" fillId="0" borderId="1" xfId="0" applyFont="1" applyFill="1" applyBorder="1" applyAlignment="1" applyProtection="1">
      <alignment horizontal="left" wrapText="1"/>
    </xf>
    <xf numFmtId="0" fontId="17" fillId="0" borderId="1" xfId="0" applyFont="1" applyFill="1" applyBorder="1" applyAlignment="1" applyProtection="1">
      <alignment horizontal="left" vertical="center"/>
    </xf>
    <xf numFmtId="0" fontId="21" fillId="0" borderId="1" xfId="0" applyFont="1" applyFill="1" applyBorder="1" applyAlignment="1" applyProtection="1">
      <alignment horizontal="left" vertical="center" indent="1"/>
    </xf>
    <xf numFmtId="0" fontId="17" fillId="0" borderId="0" xfId="0" applyFont="1" applyFill="1" applyProtection="1"/>
    <xf numFmtId="15" fontId="0" fillId="0" borderId="0" xfId="0" applyNumberFormat="1"/>
    <xf numFmtId="0" fontId="18" fillId="0" borderId="0" xfId="4" applyFont="1" applyBorder="1" applyAlignment="1" applyProtection="1">
      <alignment vertical="center"/>
    </xf>
    <xf numFmtId="0" fontId="0" fillId="0" borderId="0" xfId="0" applyBorder="1" applyProtection="1">
      <protection locked="0"/>
    </xf>
    <xf numFmtId="0" fontId="19" fillId="0" borderId="0" xfId="4" applyFont="1" applyBorder="1" applyProtection="1">
      <protection locked="0"/>
    </xf>
    <xf numFmtId="0" fontId="16" fillId="0" borderId="0" xfId="0" applyFont="1"/>
    <xf numFmtId="0" fontId="17" fillId="0" borderId="0" xfId="1" applyFont="1" applyBorder="1" applyAlignment="1" applyProtection="1">
      <alignment vertical="center"/>
      <protection locked="0"/>
    </xf>
    <xf numFmtId="0" fontId="18" fillId="0" borderId="1" xfId="4" applyFont="1" applyBorder="1" applyAlignment="1" applyProtection="1">
      <alignment horizontal="center" vertical="center" wrapText="1"/>
      <protection locked="0"/>
    </xf>
    <xf numFmtId="3" fontId="17" fillId="0" borderId="0" xfId="1" applyNumberFormat="1" applyFont="1" applyAlignment="1" applyProtection="1">
      <alignment horizontal="center" vertical="center" wrapText="1"/>
      <protection locked="0"/>
    </xf>
    <xf numFmtId="0" fontId="21" fillId="0" borderId="0" xfId="0" applyFont="1" applyProtection="1">
      <protection locked="0"/>
    </xf>
    <xf numFmtId="0" fontId="17" fillId="0" borderId="3" xfId="0" applyFont="1" applyBorder="1" applyProtection="1">
      <protection locked="0"/>
    </xf>
    <xf numFmtId="0" fontId="21" fillId="0" borderId="0" xfId="0" applyFont="1" applyAlignment="1" applyProtection="1">
      <alignment horizontal="center"/>
      <protection locked="0"/>
    </xf>
    <xf numFmtId="0" fontId="0" fillId="0" borderId="0" xfId="0" applyBorder="1"/>
    <xf numFmtId="0" fontId="0" fillId="0" borderId="3" xfId="0" applyBorder="1"/>
    <xf numFmtId="0" fontId="21" fillId="4" borderId="0" xfId="0" applyFont="1" applyFill="1" applyProtection="1"/>
    <xf numFmtId="0" fontId="17" fillId="4" borderId="0" xfId="0" applyFont="1" applyFill="1" applyProtection="1"/>
    <xf numFmtId="0" fontId="17" fillId="4" borderId="0" xfId="0" applyFont="1" applyFill="1" applyBorder="1" applyProtection="1"/>
    <xf numFmtId="0" fontId="17" fillId="4" borderId="0" xfId="1" applyFont="1" applyFill="1" applyAlignment="1" applyProtection="1">
      <alignment vertical="center"/>
    </xf>
    <xf numFmtId="3" fontId="21" fillId="4" borderId="1" xfId="1" applyNumberFormat="1" applyFont="1" applyFill="1" applyBorder="1" applyAlignment="1" applyProtection="1">
      <alignment horizontal="center" vertical="center" wrapText="1"/>
    </xf>
    <xf numFmtId="0" fontId="17" fillId="2" borderId="0" xfId="0" applyFont="1" applyFill="1" applyBorder="1" applyProtection="1"/>
    <xf numFmtId="0" fontId="17" fillId="2" borderId="0" xfId="0" applyFont="1" applyFill="1" applyProtection="1"/>
    <xf numFmtId="3" fontId="21" fillId="4" borderId="1" xfId="1" applyNumberFormat="1" applyFont="1" applyFill="1" applyBorder="1" applyAlignment="1" applyProtection="1">
      <alignment horizontal="right" vertical="center"/>
    </xf>
    <xf numFmtId="3" fontId="17" fillId="4" borderId="1" xfId="1" applyNumberFormat="1" applyFont="1" applyFill="1" applyBorder="1" applyAlignment="1" applyProtection="1">
      <alignment horizontal="right" vertical="center" wrapText="1"/>
    </xf>
    <xf numFmtId="3" fontId="21" fillId="4" borderId="1" xfId="1" applyNumberFormat="1" applyFont="1" applyFill="1" applyBorder="1" applyAlignment="1" applyProtection="1">
      <alignment horizontal="right" vertical="center" wrapText="1"/>
    </xf>
    <xf numFmtId="0" fontId="21" fillId="4" borderId="1" xfId="0" applyFont="1" applyFill="1" applyBorder="1" applyProtection="1"/>
    <xf numFmtId="3" fontId="21" fillId="4" borderId="1" xfId="0" applyNumberFormat="1" applyFont="1" applyFill="1" applyBorder="1" applyProtection="1"/>
    <xf numFmtId="0" fontId="21" fillId="0" borderId="1" xfId="1" applyFont="1" applyFill="1" applyBorder="1" applyAlignment="1" applyProtection="1">
      <alignment horizontal="left" vertical="center" wrapText="1" indent="1"/>
    </xf>
    <xf numFmtId="0" fontId="17" fillId="0" borderId="1" xfId="1" applyFont="1" applyFill="1" applyBorder="1" applyAlignment="1" applyProtection="1">
      <alignment horizontal="left" vertical="center" wrapText="1" indent="2"/>
    </xf>
    <xf numFmtId="3" fontId="21" fillId="5" borderId="1" xfId="1" applyNumberFormat="1" applyFont="1" applyFill="1" applyBorder="1" applyAlignment="1" applyProtection="1">
      <alignment horizontal="left" vertical="center" wrapText="1"/>
    </xf>
    <xf numFmtId="3" fontId="21" fillId="5" borderId="1" xfId="1" applyNumberFormat="1" applyFont="1" applyFill="1" applyBorder="1" applyAlignment="1" applyProtection="1">
      <alignment horizontal="center" vertical="center" wrapText="1"/>
    </xf>
    <xf numFmtId="0" fontId="17" fillId="5" borderId="0" xfId="1" applyFont="1" applyFill="1" applyProtection="1">
      <protection locked="0"/>
    </xf>
    <xf numFmtId="0" fontId="17" fillId="5" borderId="0" xfId="0" applyFont="1" applyFill="1" applyAlignment="1" applyProtection="1">
      <alignment horizontal="center" vertical="center"/>
      <protection locked="0"/>
    </xf>
    <xf numFmtId="0" fontId="22" fillId="5" borderId="0" xfId="1" applyFont="1" applyFill="1" applyAlignment="1" applyProtection="1">
      <alignment horizontal="center" vertical="center" wrapText="1"/>
      <protection locked="0"/>
    </xf>
    <xf numFmtId="0" fontId="17" fillId="5" borderId="0" xfId="1" applyFont="1" applyFill="1" applyAlignment="1" applyProtection="1">
      <alignment horizontal="center" vertical="center" wrapText="1"/>
      <protection locked="0"/>
    </xf>
    <xf numFmtId="0" fontId="17" fillId="5" borderId="0" xfId="1" applyFont="1" applyFill="1" applyAlignment="1" applyProtection="1">
      <alignment horizontal="center" vertical="center"/>
      <protection locked="0"/>
    </xf>
    <xf numFmtId="0" fontId="17" fillId="5" borderId="0" xfId="0" applyFont="1" applyFill="1" applyProtection="1">
      <protection locked="0"/>
    </xf>
    <xf numFmtId="0" fontId="17" fillId="0" borderId="1" xfId="1" applyFont="1" applyFill="1" applyBorder="1" applyAlignment="1" applyProtection="1">
      <alignment horizontal="left" vertical="center" wrapText="1" indent="3"/>
    </xf>
    <xf numFmtId="0" fontId="17" fillId="0" borderId="1" xfId="1" applyFont="1" applyFill="1" applyBorder="1" applyAlignment="1" applyProtection="1">
      <alignment horizontal="left" vertical="center" wrapText="1" indent="1"/>
    </xf>
    <xf numFmtId="0" fontId="21" fillId="0" borderId="1" xfId="0" applyFont="1" applyFill="1" applyBorder="1" applyProtection="1">
      <protection locked="0"/>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right" vertical="center"/>
    </xf>
    <xf numFmtId="0" fontId="17" fillId="4" borderId="0" xfId="1" applyFont="1" applyFill="1" applyBorder="1" applyAlignment="1" applyProtection="1">
      <alignment horizontal="left" vertical="center"/>
    </xf>
    <xf numFmtId="0" fontId="17" fillId="4" borderId="0" xfId="0" applyFont="1" applyFill="1" applyBorder="1" applyProtection="1">
      <protection locked="0"/>
    </xf>
    <xf numFmtId="0" fontId="17" fillId="4" borderId="0" xfId="0" applyFont="1" applyFill="1" applyProtection="1">
      <protection locked="0"/>
    </xf>
    <xf numFmtId="3" fontId="21" fillId="4" borderId="1" xfId="1" applyNumberFormat="1" applyFont="1" applyFill="1" applyBorder="1" applyAlignment="1" applyProtection="1">
      <alignment horizontal="left" vertical="center" wrapText="1"/>
    </xf>
    <xf numFmtId="0" fontId="17" fillId="4" borderId="1" xfId="0" applyFont="1" applyFill="1" applyBorder="1" applyProtection="1"/>
    <xf numFmtId="0" fontId="17" fillId="4" borderId="0" xfId="0" applyFont="1" applyFill="1" applyAlignment="1" applyProtection="1">
      <alignment horizontal="center" vertical="center"/>
      <protection locked="0"/>
    </xf>
    <xf numFmtId="0" fontId="17" fillId="0" borderId="0" xfId="0" applyFont="1" applyFill="1" applyAlignment="1" applyProtection="1">
      <alignment horizontal="center" vertical="center"/>
      <protection locked="0"/>
    </xf>
    <xf numFmtId="0" fontId="17" fillId="0" borderId="0" xfId="0" applyFont="1" applyFill="1" applyBorder="1" applyProtection="1">
      <protection locked="0"/>
    </xf>
    <xf numFmtId="0" fontId="17" fillId="4" borderId="0" xfId="3" applyFont="1" applyFill="1" applyAlignment="1" applyProtection="1">
      <alignment horizontal="center" vertical="center"/>
      <protection locked="0"/>
    </xf>
    <xf numFmtId="0" fontId="17" fillId="4" borderId="0" xfId="3" applyFont="1" applyFill="1" applyProtection="1"/>
    <xf numFmtId="0" fontId="17" fillId="4" borderId="3" xfId="0" applyFont="1" applyFill="1" applyBorder="1" applyAlignment="1" applyProtection="1">
      <alignment horizontal="left"/>
    </xf>
    <xf numFmtId="0" fontId="17" fillId="4" borderId="0" xfId="0" applyFont="1" applyFill="1" applyBorder="1" applyAlignment="1" applyProtection="1">
      <alignment horizontal="left"/>
    </xf>
    <xf numFmtId="0" fontId="17" fillId="4" borderId="1" xfId="2" applyFont="1" applyFill="1" applyBorder="1" applyAlignment="1" applyProtection="1">
      <alignment horizontal="right" vertical="top"/>
    </xf>
    <xf numFmtId="0" fontId="21" fillId="4" borderId="4" xfId="3" applyFont="1" applyFill="1" applyBorder="1" applyAlignment="1" applyProtection="1">
      <alignment horizontal="right"/>
    </xf>
    <xf numFmtId="0" fontId="21" fillId="0" borderId="0" xfId="0" applyFont="1" applyFill="1" applyBorder="1" applyAlignment="1" applyProtection="1">
      <alignment horizontal="left"/>
    </xf>
    <xf numFmtId="0" fontId="17" fillId="0" borderId="0" xfId="0" applyFont="1" applyFill="1" applyBorder="1" applyProtection="1"/>
    <xf numFmtId="0" fontId="17" fillId="4" borderId="0" xfId="0" applyFont="1" applyFill="1" applyBorder="1" applyAlignment="1" applyProtection="1">
      <alignment horizontal="left" wrapText="1"/>
    </xf>
    <xf numFmtId="0" fontId="17" fillId="4" borderId="3" xfId="0" applyFont="1" applyFill="1" applyBorder="1" applyAlignment="1" applyProtection="1">
      <alignment horizontal="left" wrapText="1"/>
    </xf>
    <xf numFmtId="0" fontId="17" fillId="4" borderId="3" xfId="0" applyFont="1" applyFill="1" applyBorder="1" applyProtection="1"/>
    <xf numFmtId="0" fontId="21" fillId="4" borderId="3" xfId="0" applyFont="1" applyFill="1" applyBorder="1" applyAlignment="1" applyProtection="1">
      <alignment horizontal="center" vertical="center" wrapText="1"/>
    </xf>
    <xf numFmtId="0" fontId="21" fillId="4" borderId="1" xfId="0" applyFont="1" applyFill="1" applyBorder="1" applyAlignment="1" applyProtection="1">
      <alignment horizontal="right" vertical="center" wrapText="1"/>
    </xf>
    <xf numFmtId="0" fontId="17" fillId="4" borderId="0" xfId="0" applyFont="1" applyFill="1" applyAlignment="1" applyProtection="1">
      <alignment horizontal="center" vertical="center"/>
    </xf>
    <xf numFmtId="0" fontId="17" fillId="4" borderId="3" xfId="1" applyFont="1" applyFill="1" applyBorder="1" applyAlignment="1" applyProtection="1">
      <alignment horizontal="left" vertical="center"/>
    </xf>
    <xf numFmtId="0" fontId="17" fillId="0" borderId="0" xfId="0" applyFont="1" applyFill="1" applyAlignment="1" applyProtection="1">
      <alignment horizontal="center" vertical="center"/>
    </xf>
    <xf numFmtId="0" fontId="20" fillId="4" borderId="5" xfId="4" applyFont="1" applyFill="1" applyBorder="1" applyAlignment="1" applyProtection="1">
      <alignment horizontal="center" vertical="center" wrapText="1"/>
    </xf>
    <xf numFmtId="0" fontId="20" fillId="4" borderId="1" xfId="4" applyFont="1" applyFill="1" applyBorder="1" applyAlignment="1" applyProtection="1">
      <alignment horizontal="center" vertical="center" wrapText="1"/>
    </xf>
    <xf numFmtId="0" fontId="16" fillId="4" borderId="0" xfId="0" applyFont="1" applyFill="1" applyProtection="1"/>
    <xf numFmtId="0" fontId="0" fillId="4" borderId="0" xfId="0" applyFill="1" applyProtection="1"/>
    <xf numFmtId="14" fontId="17" fillId="4" borderId="0" xfId="1" applyNumberFormat="1" applyFont="1" applyFill="1" applyBorder="1" applyAlignment="1" applyProtection="1">
      <alignment vertical="center"/>
    </xf>
    <xf numFmtId="0" fontId="17" fillId="4" borderId="0" xfId="1" applyFont="1" applyFill="1" applyBorder="1" applyAlignment="1" applyProtection="1">
      <alignment vertical="center"/>
    </xf>
    <xf numFmtId="14" fontId="17" fillId="4" borderId="0" xfId="1" applyNumberFormat="1" applyFont="1" applyFill="1" applyBorder="1" applyAlignment="1" applyProtection="1">
      <alignment horizontal="center" vertical="center"/>
    </xf>
    <xf numFmtId="0" fontId="12" fillId="4" borderId="0" xfId="1" applyFont="1" applyFill="1" applyAlignment="1" applyProtection="1">
      <alignment horizontal="left" vertical="center"/>
    </xf>
    <xf numFmtId="0" fontId="11"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7"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7" fillId="4" borderId="0" xfId="1" applyFont="1" applyFill="1" applyBorder="1" applyAlignment="1" applyProtection="1">
      <alignment vertical="center"/>
      <protection locked="0"/>
    </xf>
    <xf numFmtId="0" fontId="17" fillId="4" borderId="0" xfId="3" applyFont="1" applyFill="1" applyProtection="1">
      <protection locked="0"/>
    </xf>
    <xf numFmtId="0" fontId="17" fillId="4" borderId="0" xfId="1" applyFont="1" applyFill="1" applyProtection="1">
      <protection locked="0"/>
    </xf>
    <xf numFmtId="0" fontId="22" fillId="4" borderId="0" xfId="1" applyFont="1" applyFill="1" applyAlignment="1" applyProtection="1">
      <alignment horizontal="center" vertical="center" wrapText="1"/>
      <protection locked="0"/>
    </xf>
    <xf numFmtId="14" fontId="23" fillId="0" borderId="2" xfId="5" applyNumberFormat="1" applyFont="1" applyBorder="1" applyAlignment="1" applyProtection="1">
      <alignment wrapText="1"/>
      <protection locked="0"/>
    </xf>
    <xf numFmtId="14" fontId="21" fillId="0" borderId="0" xfId="0" applyNumberFormat="1" applyFont="1" applyFill="1" applyBorder="1" applyAlignment="1" applyProtection="1">
      <alignment horizontal="center" vertical="center" wrapText="1"/>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4" borderId="0" xfId="1" applyFont="1" applyFill="1" applyBorder="1" applyAlignment="1" applyProtection="1">
      <alignment horizontal="center" vertical="center"/>
      <protection locked="0"/>
    </xf>
    <xf numFmtId="14" fontId="17" fillId="0" borderId="0" xfId="1" applyNumberFormat="1" applyFont="1" applyFill="1" applyBorder="1" applyAlignment="1" applyProtection="1">
      <alignment horizontal="right" vertical="center"/>
    </xf>
    <xf numFmtId="0" fontId="17" fillId="2" borderId="0" xfId="0" applyFont="1" applyFill="1" applyProtection="1">
      <protection locked="0"/>
    </xf>
    <xf numFmtId="0" fontId="0" fillId="2" borderId="0" xfId="0" applyFill="1"/>
    <xf numFmtId="0" fontId="21" fillId="2" borderId="0" xfId="0" applyFont="1" applyFill="1" applyAlignment="1" applyProtection="1">
      <alignment horizontal="center"/>
      <protection locked="0"/>
    </xf>
    <xf numFmtId="0" fontId="17" fillId="2" borderId="0" xfId="0" applyFont="1" applyFill="1" applyAlignment="1" applyProtection="1">
      <alignment horizontal="center" vertical="center"/>
      <protection locked="0"/>
    </xf>
    <xf numFmtId="0" fontId="17" fillId="2" borderId="3" xfId="0" applyFont="1" applyFill="1" applyBorder="1" applyProtection="1">
      <protection locked="0"/>
    </xf>
    <xf numFmtId="0" fontId="21" fillId="2" borderId="0" xfId="0" applyFont="1" applyFill="1" applyProtection="1">
      <protection locked="0"/>
    </xf>
    <xf numFmtId="0" fontId="17" fillId="2" borderId="0" xfId="0" applyFont="1" applyFill="1" applyBorder="1" applyProtection="1">
      <protection locked="0"/>
    </xf>
    <xf numFmtId="0" fontId="16" fillId="2" borderId="0" xfId="0" applyFont="1" applyFill="1"/>
    <xf numFmtId="0" fontId="16" fillId="4" borderId="1" xfId="3" applyFont="1" applyFill="1" applyBorder="1" applyAlignment="1" applyProtection="1">
      <alignment horizontal="center" vertical="center"/>
    </xf>
    <xf numFmtId="0" fontId="16" fillId="4" borderId="1" xfId="3" applyFont="1" applyFill="1" applyBorder="1" applyAlignment="1" applyProtection="1">
      <alignment horizontal="center" vertical="center" wrapText="1"/>
    </xf>
    <xf numFmtId="0" fontId="16" fillId="4" borderId="2" xfId="3" applyFont="1" applyFill="1" applyBorder="1" applyAlignment="1" applyProtection="1">
      <alignment horizontal="center" vertical="center" wrapText="1"/>
    </xf>
    <xf numFmtId="0" fontId="21" fillId="0" borderId="0" xfId="3" applyFont="1" applyProtection="1">
      <protection locked="0"/>
    </xf>
    <xf numFmtId="0" fontId="17" fillId="0" borderId="0" xfId="3" applyFont="1" applyBorder="1" applyProtection="1">
      <protection locked="0"/>
    </xf>
    <xf numFmtId="0" fontId="17" fillId="0" borderId="3" xfId="3" applyFont="1" applyBorder="1" applyProtection="1">
      <protection locked="0"/>
    </xf>
    <xf numFmtId="0" fontId="21" fillId="0" borderId="0" xfId="3" applyFont="1" applyAlignment="1" applyProtection="1">
      <alignment horizontal="left"/>
      <protection locked="0"/>
    </xf>
    <xf numFmtId="0" fontId="17" fillId="0" borderId="0" xfId="3" applyFont="1" applyAlignment="1" applyProtection="1">
      <alignment horizontal="left"/>
      <protection locked="0"/>
    </xf>
    <xf numFmtId="0" fontId="11" fillId="0" borderId="0" xfId="3"/>
    <xf numFmtId="0" fontId="17" fillId="0" borderId="0" xfId="0" applyFont="1" applyAlignment="1" applyProtection="1">
      <alignment horizontal="left"/>
      <protection locked="0"/>
    </xf>
    <xf numFmtId="0" fontId="17" fillId="0" borderId="5" xfId="2" applyFont="1" applyFill="1" applyBorder="1" applyAlignment="1" applyProtection="1">
      <alignment horizontal="left" vertical="center" wrapText="1" indent="2"/>
    </xf>
    <xf numFmtId="4" fontId="17" fillId="0" borderId="4" xfId="2" applyNumberFormat="1" applyFont="1" applyFill="1" applyBorder="1" applyAlignment="1" applyProtection="1">
      <alignment horizontal="right" vertical="center"/>
      <protection locked="0"/>
    </xf>
    <xf numFmtId="0" fontId="21" fillId="2" borderId="0" xfId="0" applyFont="1" applyFill="1" applyBorder="1" applyAlignment="1" applyProtection="1">
      <alignment horizontal="left"/>
    </xf>
    <xf numFmtId="14" fontId="17" fillId="0" borderId="0" xfId="1" applyNumberFormat="1" applyFont="1" applyFill="1" applyBorder="1" applyAlignment="1" applyProtection="1">
      <alignment vertical="center"/>
    </xf>
    <xf numFmtId="0" fontId="0" fillId="2" borderId="0" xfId="0" applyFill="1" applyProtection="1">
      <protection locked="0"/>
    </xf>
    <xf numFmtId="0" fontId="21" fillId="2" borderId="0" xfId="0" applyFont="1" applyFill="1" applyAlignment="1" applyProtection="1">
      <alignment horizontal="left"/>
      <protection locked="0"/>
    </xf>
    <xf numFmtId="0" fontId="17" fillId="2" borderId="0" xfId="0" applyFont="1" applyFill="1" applyAlignment="1" applyProtection="1">
      <alignment horizontal="left"/>
      <protection locked="0"/>
    </xf>
    <xf numFmtId="0" fontId="11" fillId="2" borderId="0" xfId="0" applyFont="1" applyFill="1"/>
    <xf numFmtId="0" fontId="21" fillId="4" borderId="0" xfId="0" applyFont="1" applyFill="1" applyBorder="1" applyAlignment="1" applyProtection="1">
      <alignment horizontal="center"/>
      <protection locked="0"/>
    </xf>
    <xf numFmtId="0" fontId="17" fillId="4" borderId="0" xfId="0" applyFont="1" applyFill="1" applyBorder="1" applyAlignment="1" applyProtection="1">
      <alignment horizontal="center" vertical="center"/>
      <protection locked="0"/>
    </xf>
    <xf numFmtId="0" fontId="21" fillId="4" borderId="0" xfId="0" applyFont="1" applyFill="1" applyBorder="1" applyProtection="1">
      <protection locked="0"/>
    </xf>
    <xf numFmtId="0" fontId="16" fillId="4" borderId="0" xfId="0" applyFont="1" applyFill="1" applyBorder="1"/>
    <xf numFmtId="0" fontId="21" fillId="0" borderId="0" xfId="0" applyFont="1" applyBorder="1" applyAlignment="1" applyProtection="1">
      <alignment horizontal="left"/>
    </xf>
    <xf numFmtId="0" fontId="21" fillId="0" borderId="1" xfId="1" applyFont="1" applyFill="1" applyBorder="1" applyAlignment="1" applyProtection="1">
      <alignment horizontal="left" vertical="center" wrapText="1"/>
    </xf>
    <xf numFmtId="0" fontId="21" fillId="5" borderId="0" xfId="1" applyFont="1" applyFill="1" applyAlignment="1" applyProtection="1">
      <alignment horizontal="center" vertical="center"/>
      <protection locked="0"/>
    </xf>
    <xf numFmtId="3" fontId="21" fillId="2" borderId="1" xfId="1" applyNumberFormat="1" applyFont="1" applyFill="1" applyBorder="1" applyAlignment="1" applyProtection="1">
      <alignment horizontal="center" vertical="center"/>
      <protection locked="0"/>
    </xf>
    <xf numFmtId="3" fontId="17" fillId="5" borderId="0" xfId="1" applyNumberFormat="1" applyFont="1" applyFill="1" applyAlignment="1" applyProtection="1">
      <alignment horizontal="center" vertical="center"/>
      <protection locked="0"/>
    </xf>
    <xf numFmtId="3" fontId="17" fillId="0" borderId="0" xfId="1" applyNumberFormat="1" applyFont="1" applyAlignment="1" applyProtection="1">
      <alignment horizontal="center" vertical="center"/>
      <protection locked="0"/>
    </xf>
    <xf numFmtId="0" fontId="17" fillId="0" borderId="1" xfId="2" applyFont="1" applyFill="1" applyBorder="1" applyAlignment="1" applyProtection="1">
      <alignment horizontal="left" vertical="top"/>
      <protection locked="0"/>
    </xf>
    <xf numFmtId="0" fontId="26" fillId="5" borderId="0" xfId="0" applyFont="1" applyFill="1" applyAlignment="1" applyProtection="1">
      <alignment vertical="center"/>
      <protection locked="0"/>
    </xf>
    <xf numFmtId="0" fontId="26" fillId="0" borderId="0" xfId="0" applyFont="1" applyAlignment="1" applyProtection="1">
      <alignment vertical="center"/>
      <protection locked="0"/>
    </xf>
    <xf numFmtId="0" fontId="17" fillId="0" borderId="1" xfId="1" applyFont="1" applyFill="1" applyBorder="1" applyAlignment="1" applyProtection="1">
      <alignment horizontal="left" vertical="center" wrapText="1" indent="4"/>
    </xf>
    <xf numFmtId="0" fontId="17" fillId="4" borderId="1" xfId="0" applyFont="1" applyFill="1" applyBorder="1" applyAlignment="1" applyProtection="1">
      <alignment horizontal="center"/>
    </xf>
    <xf numFmtId="0" fontId="17" fillId="0" borderId="5" xfId="0" applyFont="1" applyFill="1" applyBorder="1" applyAlignment="1" applyProtection="1">
      <alignment horizontal="left" vertical="center" indent="1"/>
    </xf>
    <xf numFmtId="0" fontId="17" fillId="4" borderId="2" xfId="0" applyFont="1" applyFill="1" applyBorder="1" applyAlignment="1" applyProtection="1">
      <alignment horizontal="center"/>
    </xf>
    <xf numFmtId="0" fontId="17" fillId="4" borderId="0" xfId="1" applyFont="1" applyFill="1" applyAlignment="1" applyProtection="1">
      <alignment wrapText="1"/>
    </xf>
    <xf numFmtId="0" fontId="17" fillId="4" borderId="0" xfId="0" applyFont="1" applyFill="1" applyBorder="1" applyAlignment="1" applyProtection="1">
      <alignment wrapText="1"/>
    </xf>
    <xf numFmtId="0" fontId="17" fillId="0" borderId="0" xfId="0" applyFont="1" applyFill="1" applyBorder="1" applyAlignment="1" applyProtection="1">
      <alignment wrapText="1"/>
      <protection locked="0"/>
    </xf>
    <xf numFmtId="0" fontId="17" fillId="0" borderId="0" xfId="0" applyFont="1" applyAlignment="1" applyProtection="1">
      <alignment wrapText="1"/>
      <protection locked="0"/>
    </xf>
    <xf numFmtId="0" fontId="17" fillId="0" borderId="0" xfId="3" applyFont="1" applyAlignment="1" applyProtection="1">
      <alignment wrapText="1"/>
      <protection locked="0"/>
    </xf>
    <xf numFmtId="0" fontId="21" fillId="0" borderId="0" xfId="0" applyFont="1" applyAlignment="1" applyProtection="1">
      <alignment wrapText="1"/>
      <protection locked="0"/>
    </xf>
    <xf numFmtId="0" fontId="16" fillId="0" borderId="0" xfId="0" applyFont="1" applyAlignment="1">
      <alignment wrapText="1"/>
    </xf>
    <xf numFmtId="0" fontId="17" fillId="0" borderId="1" xfId="0" applyFont="1" applyFill="1" applyBorder="1" applyAlignment="1" applyProtection="1">
      <alignment horizontal="left" vertical="center" wrapText="1" indent="2"/>
    </xf>
    <xf numFmtId="0" fontId="27" fillId="4" borderId="0" xfId="1" applyFont="1" applyFill="1" applyAlignment="1" applyProtection="1">
      <alignment horizontal="right" vertical="center"/>
    </xf>
    <xf numFmtId="0" fontId="17" fillId="4" borderId="1" xfId="0" applyFont="1" applyFill="1" applyBorder="1" applyProtection="1">
      <protection locked="0"/>
    </xf>
    <xf numFmtId="0" fontId="21" fillId="2" borderId="1" xfId="1" applyFont="1" applyFill="1" applyBorder="1" applyAlignment="1" applyProtection="1">
      <alignment vertical="center" wrapText="1"/>
    </xf>
    <xf numFmtId="0" fontId="17" fillId="0" borderId="1" xfId="0" applyFont="1" applyFill="1" applyBorder="1" applyAlignment="1" applyProtection="1">
      <alignment horizontal="center"/>
    </xf>
    <xf numFmtId="0" fontId="21" fillId="0" borderId="5" xfId="1" applyFont="1" applyFill="1" applyBorder="1" applyAlignment="1" applyProtection="1">
      <alignment horizontal="left" vertical="center" wrapText="1"/>
    </xf>
    <xf numFmtId="0" fontId="21" fillId="2" borderId="4" xfId="0" applyFont="1" applyFill="1" applyBorder="1" applyProtection="1"/>
    <xf numFmtId="3" fontId="17" fillId="4" borderId="29" xfId="1" applyNumberFormat="1" applyFont="1" applyFill="1" applyBorder="1" applyAlignment="1" applyProtection="1">
      <alignment horizontal="right" vertical="center" wrapText="1"/>
    </xf>
    <xf numFmtId="0" fontId="21" fillId="4" borderId="2" xfId="0" applyFont="1" applyFill="1" applyBorder="1" applyProtection="1"/>
    <xf numFmtId="3" fontId="17" fillId="4" borderId="27" xfId="1" applyNumberFormat="1" applyFont="1" applyFill="1" applyBorder="1" applyAlignment="1" applyProtection="1">
      <alignment horizontal="right" vertical="center" wrapText="1"/>
    </xf>
    <xf numFmtId="0" fontId="17" fillId="4" borderId="3" xfId="0" applyFont="1" applyFill="1" applyBorder="1" applyProtection="1">
      <protection locked="0"/>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0" borderId="0" xfId="0" applyFont="1" applyAlignment="1">
      <alignment vertical="center"/>
    </xf>
    <xf numFmtId="0" fontId="17" fillId="0" borderId="0" xfId="0" applyFont="1" applyAlignment="1" applyProtection="1">
      <alignment vertical="center"/>
      <protection locked="0"/>
    </xf>
    <xf numFmtId="0" fontId="17" fillId="4" borderId="0" xfId="0" applyFont="1" applyFill="1" applyBorder="1" applyAlignment="1">
      <alignment vertical="center"/>
    </xf>
    <xf numFmtId="0" fontId="17" fillId="4" borderId="0" xfId="0" applyFont="1" applyFill="1" applyBorder="1" applyAlignment="1" applyProtection="1">
      <alignment vertical="center"/>
    </xf>
    <xf numFmtId="0" fontId="17" fillId="4" borderId="34" xfId="0" applyFont="1" applyFill="1" applyBorder="1" applyAlignment="1" applyProtection="1">
      <alignment vertical="center"/>
    </xf>
    <xf numFmtId="0" fontId="21" fillId="4" borderId="0" xfId="0" applyFont="1" applyFill="1" applyBorder="1" applyAlignment="1" applyProtection="1">
      <alignment vertical="center"/>
    </xf>
    <xf numFmtId="0" fontId="21" fillId="4" borderId="34" xfId="0" applyFont="1" applyFill="1" applyBorder="1" applyAlignment="1" applyProtection="1">
      <alignment vertical="center"/>
    </xf>
    <xf numFmtId="0" fontId="17" fillId="2" borderId="0" xfId="1" applyFont="1" applyFill="1" applyBorder="1" applyAlignment="1" applyProtection="1">
      <alignment horizontal="left" vertical="center" wrapText="1" indent="1"/>
    </xf>
    <xf numFmtId="0" fontId="16" fillId="4" borderId="1" xfId="0" applyFont="1" applyFill="1" applyBorder="1"/>
    <xf numFmtId="0" fontId="21" fillId="4" borderId="1" xfId="1" applyFont="1" applyFill="1" applyBorder="1" applyAlignment="1" applyProtection="1">
      <alignment horizontal="left" vertical="center" wrapText="1" indent="1"/>
    </xf>
    <xf numFmtId="0" fontId="21" fillId="4" borderId="1" xfId="0" applyFont="1" applyFill="1" applyBorder="1" applyProtection="1">
      <protection locked="0"/>
    </xf>
    <xf numFmtId="0" fontId="17" fillId="4" borderId="0" xfId="1" applyFont="1" applyFill="1" applyBorder="1" applyAlignment="1" applyProtection="1">
      <alignment horizontal="center" vertical="center"/>
    </xf>
    <xf numFmtId="0" fontId="17" fillId="0" borderId="0" xfId="3" applyFont="1" applyFill="1" applyBorder="1" applyProtection="1">
      <protection locked="0"/>
    </xf>
    <xf numFmtId="0" fontId="17" fillId="0" borderId="0" xfId="3" applyFont="1" applyFill="1" applyProtection="1">
      <protection locked="0"/>
    </xf>
    <xf numFmtId="0" fontId="26" fillId="4" borderId="34" xfId="0" applyFont="1" applyFill="1" applyBorder="1" applyAlignment="1">
      <alignment vertical="center"/>
    </xf>
    <xf numFmtId="14" fontId="17" fillId="0" borderId="0" xfId="1" applyNumberFormat="1" applyFont="1" applyFill="1" applyBorder="1" applyAlignment="1" applyProtection="1">
      <alignment horizontal="center" vertical="center"/>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4" borderId="0" xfId="1" applyFont="1" applyFill="1" applyAlignment="1" applyProtection="1">
      <alignment horizontal="right" vertical="center"/>
    </xf>
    <xf numFmtId="0" fontId="17" fillId="4" borderId="0" xfId="3" applyFont="1" applyFill="1" applyAlignment="1" applyProtection="1">
      <alignment horizontal="left" vertical="center"/>
    </xf>
    <xf numFmtId="0" fontId="11" fillId="4" borderId="0" xfId="3" applyFill="1" applyBorder="1"/>
    <xf numFmtId="0" fontId="20" fillId="3" borderId="1" xfId="3" applyFont="1" applyFill="1" applyBorder="1" applyAlignment="1">
      <alignment horizontal="center" vertical="center"/>
    </xf>
    <xf numFmtId="0" fontId="20" fillId="3" borderId="1" xfId="3" applyFont="1" applyFill="1" applyBorder="1" applyAlignment="1">
      <alignment horizontal="center" vertical="center" wrapText="1"/>
    </xf>
    <xf numFmtId="0" fontId="20" fillId="0" borderId="1" xfId="3" applyFont="1" applyBorder="1" applyAlignment="1">
      <alignment horizontal="left" vertical="center"/>
    </xf>
    <xf numFmtId="0" fontId="18" fillId="0" borderId="1" xfId="3" applyFont="1" applyBorder="1"/>
    <xf numFmtId="3" fontId="18" fillId="2" borderId="1" xfId="3" applyNumberFormat="1" applyFont="1" applyFill="1" applyBorder="1"/>
    <xf numFmtId="0" fontId="20" fillId="0" borderId="1" xfId="3" applyFont="1" applyBorder="1" applyAlignment="1">
      <alignment horizontal="center"/>
    </xf>
    <xf numFmtId="3" fontId="18" fillId="0" borderId="1" xfId="3" applyNumberFormat="1" applyFont="1" applyBorder="1"/>
    <xf numFmtId="0" fontId="18" fillId="0" borderId="1" xfId="3" applyFont="1" applyBorder="1" applyAlignment="1">
      <alignment horizontal="right"/>
    </xf>
    <xf numFmtId="0" fontId="18" fillId="2" borderId="1" xfId="3" applyFont="1" applyFill="1" applyBorder="1"/>
    <xf numFmtId="0" fontId="20" fillId="0" borderId="1" xfId="3" applyFont="1" applyBorder="1" applyAlignment="1">
      <alignment horizontal="center" vertical="center"/>
    </xf>
    <xf numFmtId="0" fontId="18" fillId="4" borderId="1" xfId="3" applyFont="1" applyFill="1" applyBorder="1"/>
    <xf numFmtId="0" fontId="18" fillId="0" borderId="1" xfId="3" applyFont="1" applyBorder="1" applyAlignment="1">
      <alignment horizontal="left" vertical="center"/>
    </xf>
    <xf numFmtId="0" fontId="18" fillId="0" borderId="0" xfId="3" applyFont="1" applyBorder="1" applyAlignment="1">
      <alignment horizontal="right"/>
    </xf>
    <xf numFmtId="0" fontId="18" fillId="0" borderId="0" xfId="3" applyFont="1" applyBorder="1" applyAlignment="1">
      <alignment horizontal="left" vertical="center"/>
    </xf>
    <xf numFmtId="0" fontId="18" fillId="0" borderId="0" xfId="3" applyFont="1" applyBorder="1"/>
    <xf numFmtId="0" fontId="16" fillId="0" borderId="0" xfId="3" applyFont="1"/>
    <xf numFmtId="0" fontId="11" fillId="0" borderId="0" xfId="3" applyFill="1"/>
    <xf numFmtId="0" fontId="21" fillId="0" borderId="0" xfId="0" applyFont="1" applyFill="1" applyBorder="1" applyProtection="1">
      <protection locked="0"/>
    </xf>
    <xf numFmtId="3" fontId="21" fillId="2" borderId="0" xfId="1" applyNumberFormat="1" applyFont="1" applyFill="1" applyBorder="1" applyAlignment="1" applyProtection="1">
      <alignment horizontal="center" vertical="center" wrapText="1"/>
      <protection locked="0"/>
    </xf>
    <xf numFmtId="0" fontId="17" fillId="0" borderId="1" xfId="1" applyFont="1" applyFill="1" applyBorder="1" applyAlignment="1" applyProtection="1">
      <alignment horizontal="left" wrapText="1"/>
    </xf>
    <xf numFmtId="0" fontId="21" fillId="0" borderId="1" xfId="1" applyFont="1" applyFill="1" applyBorder="1" applyAlignment="1" applyProtection="1">
      <alignment horizontal="left" wrapText="1"/>
    </xf>
    <xf numFmtId="0" fontId="21" fillId="0" borderId="1" xfId="0" applyFont="1" applyFill="1" applyBorder="1" applyAlignment="1" applyProtection="1">
      <protection locked="0"/>
    </xf>
    <xf numFmtId="0" fontId="17" fillId="0" borderId="0" xfId="0" applyFont="1" applyFill="1" applyBorder="1" applyAlignment="1" applyProtection="1">
      <alignment horizontal="left" vertical="center" wrapText="1"/>
      <protection locked="0"/>
    </xf>
    <xf numFmtId="0" fontId="11" fillId="4" borderId="1" xfId="3" applyFont="1" applyFill="1" applyBorder="1" applyAlignment="1" applyProtection="1">
      <alignment horizontal="center" vertical="center"/>
    </xf>
    <xf numFmtId="0" fontId="21" fillId="0" borderId="29" xfId="1" applyFont="1" applyFill="1" applyBorder="1" applyAlignment="1" applyProtection="1">
      <alignment horizontal="left" vertical="center" wrapText="1" indent="1"/>
    </xf>
    <xf numFmtId="0" fontId="21" fillId="0" borderId="29" xfId="0" applyFont="1" applyFill="1" applyBorder="1" applyProtection="1">
      <protection locked="0"/>
    </xf>
    <xf numFmtId="3" fontId="21" fillId="4" borderId="29" xfId="0" applyNumberFormat="1" applyFont="1" applyFill="1" applyBorder="1" applyProtection="1"/>
    <xf numFmtId="0" fontId="21" fillId="2" borderId="0" xfId="0" applyFont="1" applyFill="1" applyBorder="1" applyAlignment="1" applyProtection="1">
      <alignment horizontal="left"/>
      <protection locked="0"/>
    </xf>
    <xf numFmtId="0" fontId="21" fillId="4" borderId="0" xfId="0" applyFont="1" applyFill="1" applyAlignment="1" applyProtection="1"/>
    <xf numFmtId="3" fontId="24" fillId="5" borderId="1" xfId="1" applyNumberFormat="1" applyFont="1" applyFill="1" applyBorder="1" applyAlignment="1" applyProtection="1">
      <alignment horizontal="center" vertical="center" wrapText="1"/>
    </xf>
    <xf numFmtId="3" fontId="24" fillId="4" borderId="1" xfId="1" applyNumberFormat="1" applyFont="1" applyFill="1" applyBorder="1" applyAlignment="1" applyProtection="1">
      <alignment horizontal="center" vertical="center" wrapText="1"/>
    </xf>
    <xf numFmtId="14" fontId="17" fillId="0" borderId="0" xfId="1" applyNumberFormat="1" applyFont="1" applyFill="1" applyBorder="1" applyAlignment="1" applyProtection="1">
      <alignment horizontal="center" vertical="center"/>
    </xf>
    <xf numFmtId="0" fontId="17" fillId="4" borderId="0" xfId="1" applyFont="1" applyFill="1" applyAlignment="1" applyProtection="1">
      <alignment horizontal="center" vertical="center"/>
    </xf>
    <xf numFmtId="0" fontId="17" fillId="2" borderId="0" xfId="0" applyFont="1" applyFill="1" applyAlignment="1" applyProtection="1">
      <alignment horizontal="left"/>
      <protection locked="0"/>
    </xf>
    <xf numFmtId="0" fontId="21" fillId="4" borderId="0" xfId="0" applyFont="1" applyFill="1" applyAlignment="1" applyProtection="1">
      <alignment horizontal="left" vertical="center"/>
    </xf>
    <xf numFmtId="0" fontId="17" fillId="0" borderId="0" xfId="0" applyFont="1" applyAlignment="1" applyProtection="1">
      <alignment horizontal="center" vertical="center"/>
      <protection locked="0"/>
    </xf>
    <xf numFmtId="0" fontId="17" fillId="4" borderId="0" xfId="1" applyFont="1" applyFill="1" applyAlignment="1" applyProtection="1">
      <alignment horizontal="right" vertical="center"/>
    </xf>
    <xf numFmtId="0" fontId="17" fillId="4" borderId="0" xfId="1" applyFont="1" applyFill="1" applyBorder="1" applyAlignment="1" applyProtection="1">
      <alignment horizontal="center" vertical="center"/>
    </xf>
    <xf numFmtId="0" fontId="17" fillId="0" borderId="0" xfId="3" applyFont="1" applyFill="1" applyBorder="1" applyAlignment="1" applyProtection="1">
      <alignment horizontal="left" vertical="center"/>
    </xf>
    <xf numFmtId="0" fontId="17" fillId="0" borderId="0" xfId="0" applyFont="1" applyFill="1" applyAlignment="1">
      <alignment vertical="center"/>
    </xf>
    <xf numFmtId="0" fontId="11" fillId="0" borderId="0" xfId="3" applyFont="1" applyAlignment="1" applyProtection="1">
      <alignment vertical="center"/>
      <protection locked="0"/>
    </xf>
    <xf numFmtId="0" fontId="11" fillId="0" borderId="0" xfId="0" applyFont="1"/>
    <xf numFmtId="0" fontId="11" fillId="4" borderId="0" xfId="3" applyFont="1" applyFill="1" applyProtection="1">
      <protection locked="0"/>
    </xf>
    <xf numFmtId="0" fontId="11" fillId="4" borderId="0" xfId="3" applyFont="1" applyFill="1" applyProtection="1"/>
    <xf numFmtId="0" fontId="11" fillId="0" borderId="0" xfId="3" applyFont="1" applyProtection="1">
      <protection locked="0"/>
    </xf>
    <xf numFmtId="0" fontId="11" fillId="4" borderId="0" xfId="3" applyFont="1" applyFill="1" applyBorder="1" applyProtection="1"/>
    <xf numFmtId="0" fontId="11" fillId="4" borderId="0" xfId="3" applyFont="1" applyFill="1" applyBorder="1" applyProtection="1">
      <protection locked="0"/>
    </xf>
    <xf numFmtId="0" fontId="11" fillId="4" borderId="0" xfId="3" applyFont="1" applyFill="1" applyBorder="1" applyAlignment="1" applyProtection="1">
      <alignment horizontal="left"/>
      <protection locked="0"/>
    </xf>
    <xf numFmtId="0" fontId="11" fillId="0" borderId="0" xfId="3" applyFont="1" applyFill="1" applyProtection="1"/>
    <xf numFmtId="0" fontId="11" fillId="0" borderId="0" xfId="3" applyFont="1" applyFill="1" applyBorder="1" applyProtection="1"/>
    <xf numFmtId="0" fontId="11" fillId="4" borderId="28" xfId="3" applyFont="1" applyFill="1" applyBorder="1" applyProtection="1"/>
    <xf numFmtId="0" fontId="11" fillId="0" borderId="1" xfId="3" applyFont="1" applyBorder="1" applyProtection="1">
      <protection locked="0"/>
    </xf>
    <xf numFmtId="14" fontId="11" fillId="0" borderId="1" xfId="3" applyNumberFormat="1" applyFont="1" applyBorder="1" applyProtection="1">
      <protection locked="0"/>
    </xf>
    <xf numFmtId="0" fontId="31" fillId="0" borderId="1" xfId="14" applyFont="1" applyBorder="1" applyAlignment="1" applyProtection="1">
      <alignment wrapText="1"/>
      <protection locked="0"/>
    </xf>
    <xf numFmtId="14" fontId="11" fillId="4" borderId="1" xfId="3" applyNumberFormat="1" applyFont="1" applyFill="1" applyBorder="1" applyProtection="1"/>
    <xf numFmtId="0" fontId="11" fillId="0" borderId="1" xfId="3" applyFont="1" applyBorder="1" applyAlignment="1" applyProtection="1">
      <alignment horizontal="left" vertical="center"/>
      <protection locked="0"/>
    </xf>
    <xf numFmtId="0" fontId="11" fillId="0" borderId="0" xfId="3" applyFont="1"/>
    <xf numFmtId="0" fontId="11" fillId="0" borderId="0" xfId="3" applyFont="1" applyBorder="1" applyProtection="1">
      <protection locked="0"/>
    </xf>
    <xf numFmtId="0" fontId="21" fillId="4" borderId="6" xfId="2" applyFont="1" applyFill="1" applyBorder="1" applyAlignment="1" applyProtection="1">
      <alignment horizontal="center" vertical="top" wrapText="1"/>
    </xf>
    <xf numFmtId="0" fontId="21" fillId="4" borderId="6" xfId="2" applyFont="1" applyFill="1" applyBorder="1" applyAlignment="1" applyProtection="1">
      <alignment horizontal="center" vertical="center" wrapText="1"/>
    </xf>
    <xf numFmtId="1" fontId="21" fillId="4" borderId="6" xfId="2" applyNumberFormat="1" applyFont="1" applyFill="1" applyBorder="1" applyAlignment="1" applyProtection="1">
      <alignment horizontal="center" vertical="center" wrapText="1"/>
    </xf>
    <xf numFmtId="1" fontId="21" fillId="4" borderId="6" xfId="2" applyNumberFormat="1" applyFont="1" applyFill="1" applyBorder="1" applyAlignment="1" applyProtection="1">
      <alignment horizontal="center" vertical="top" wrapText="1"/>
    </xf>
    <xf numFmtId="0" fontId="17" fillId="0" borderId="6" xfId="2" applyFont="1" applyFill="1" applyBorder="1" applyAlignment="1" applyProtection="1">
      <alignment horizontal="center" vertical="top" wrapText="1"/>
      <protection locked="0"/>
    </xf>
    <xf numFmtId="1" fontId="17" fillId="0" borderId="6" xfId="2" applyNumberFormat="1" applyFont="1" applyFill="1" applyBorder="1" applyAlignment="1" applyProtection="1">
      <alignment horizontal="left" vertical="top" wrapText="1"/>
      <protection locked="0"/>
    </xf>
    <xf numFmtId="0" fontId="17" fillId="0" borderId="6" xfId="2" applyFont="1" applyFill="1" applyBorder="1" applyAlignment="1" applyProtection="1">
      <alignment horizontal="left" vertical="top" wrapText="1"/>
      <protection locked="0"/>
    </xf>
    <xf numFmtId="1" fontId="17" fillId="0" borderId="7" xfId="2" applyNumberFormat="1" applyFont="1" applyFill="1" applyBorder="1" applyAlignment="1" applyProtection="1">
      <alignment horizontal="left" vertical="top" wrapText="1"/>
      <protection locked="0"/>
    </xf>
    <xf numFmtId="0" fontId="17" fillId="0" borderId="7" xfId="2" applyFont="1" applyFill="1" applyBorder="1" applyAlignment="1" applyProtection="1">
      <alignment horizontal="left" vertical="top" wrapText="1"/>
      <protection locked="0"/>
    </xf>
    <xf numFmtId="0" fontId="17" fillId="0" borderId="9" xfId="2" applyFont="1" applyFill="1" applyBorder="1" applyAlignment="1" applyProtection="1">
      <alignment horizontal="left" vertical="top" wrapText="1"/>
      <protection locked="0"/>
    </xf>
    <xf numFmtId="0" fontId="17" fillId="0" borderId="26" xfId="2" applyFont="1" applyFill="1" applyBorder="1" applyAlignment="1" applyProtection="1">
      <alignment horizontal="left" vertical="top" wrapText="1"/>
      <protection locked="0"/>
    </xf>
    <xf numFmtId="0" fontId="21" fillId="0" borderId="1" xfId="2" applyFont="1" applyFill="1" applyBorder="1" applyAlignment="1" applyProtection="1">
      <alignment horizontal="left" vertical="top" wrapText="1"/>
      <protection locked="0"/>
    </xf>
    <xf numFmtId="2" fontId="17" fillId="0" borderId="21" xfId="2" applyNumberFormat="1" applyFont="1" applyFill="1" applyBorder="1" applyAlignment="1" applyProtection="1">
      <alignment horizontal="left" vertical="top" wrapText="1"/>
    </xf>
    <xf numFmtId="0" fontId="11" fillId="2" borderId="0" xfId="0" applyFont="1" applyFill="1" applyBorder="1"/>
    <xf numFmtId="0" fontId="11" fillId="4" borderId="0" xfId="0" applyFont="1" applyFill="1" applyProtection="1">
      <protection locked="0"/>
    </xf>
    <xf numFmtId="0" fontId="11" fillId="4" borderId="0" xfId="0" applyFont="1" applyFill="1" applyBorder="1" applyProtection="1"/>
    <xf numFmtId="0" fontId="11" fillId="2" borderId="0" xfId="0" applyFont="1" applyFill="1" applyProtection="1"/>
    <xf numFmtId="0" fontId="11" fillId="2" borderId="0" xfId="0" applyFont="1" applyFill="1" applyBorder="1" applyProtection="1"/>
    <xf numFmtId="0" fontId="21" fillId="4" borderId="5" xfId="4" applyFont="1" applyFill="1" applyBorder="1" applyAlignment="1" applyProtection="1">
      <alignment horizontal="left" vertical="center" wrapText="1"/>
    </xf>
    <xf numFmtId="0" fontId="21" fillId="4" borderId="1" xfId="4" applyFont="1" applyFill="1" applyBorder="1" applyAlignment="1" applyProtection="1">
      <alignment horizontal="center" vertical="center" wrapText="1"/>
    </xf>
    <xf numFmtId="0" fontId="21" fillId="4" borderId="5" xfId="4" applyFont="1" applyFill="1" applyBorder="1" applyAlignment="1" applyProtection="1">
      <alignment horizontal="center" vertical="center" wrapText="1"/>
    </xf>
    <xf numFmtId="0" fontId="17" fillId="0" borderId="1" xfId="4" applyFont="1" applyBorder="1" applyAlignment="1" applyProtection="1">
      <alignment horizontal="center" vertical="center" wrapText="1"/>
      <protection locked="0"/>
    </xf>
    <xf numFmtId="0" fontId="17" fillId="0" borderId="1" xfId="4" applyFont="1" applyBorder="1" applyAlignment="1" applyProtection="1">
      <alignment vertical="center" wrapText="1"/>
      <protection locked="0"/>
    </xf>
    <xf numFmtId="0" fontId="17" fillId="0" borderId="2" xfId="4" applyFont="1" applyBorder="1" applyAlignment="1" applyProtection="1">
      <alignment vertical="center" wrapText="1"/>
      <protection locked="0"/>
    </xf>
    <xf numFmtId="0" fontId="11" fillId="2" borderId="0" xfId="0" applyFont="1" applyFill="1" applyProtection="1">
      <protection locked="0"/>
    </xf>
    <xf numFmtId="0" fontId="32" fillId="2" borderId="0" xfId="4" applyFont="1" applyFill="1" applyProtection="1">
      <protection locked="0"/>
    </xf>
    <xf numFmtId="0" fontId="11" fillId="2" borderId="3" xfId="0" applyFont="1" applyFill="1" applyBorder="1"/>
    <xf numFmtId="0" fontId="11" fillId="0" borderId="0" xfId="0" applyFont="1" applyProtection="1">
      <protection locked="0"/>
    </xf>
    <xf numFmtId="0" fontId="11" fillId="0" borderId="0" xfId="0" applyFont="1" applyFill="1" applyBorder="1" applyProtection="1"/>
    <xf numFmtId="0" fontId="11" fillId="0" borderId="0" xfId="0" applyFont="1" applyFill="1" applyProtection="1"/>
    <xf numFmtId="0" fontId="11" fillId="4" borderId="0" xfId="0" applyFont="1" applyFill="1" applyBorder="1" applyProtection="1">
      <protection locked="0"/>
    </xf>
    <xf numFmtId="0" fontId="32" fillId="4" borderId="0" xfId="4" applyFont="1" applyFill="1" applyBorder="1" applyProtection="1">
      <protection locked="0"/>
    </xf>
    <xf numFmtId="0" fontId="32" fillId="0" borderId="0" xfId="4" applyFont="1" applyProtection="1">
      <protection locked="0"/>
    </xf>
    <xf numFmtId="14" fontId="31" fillId="0" borderId="2" xfId="5" applyNumberFormat="1" applyFont="1" applyBorder="1" applyAlignment="1" applyProtection="1">
      <alignment wrapText="1"/>
      <protection locked="0"/>
    </xf>
    <xf numFmtId="0" fontId="11" fillId="0" borderId="0" xfId="0" applyFont="1" applyBorder="1" applyProtection="1">
      <protection locked="0"/>
    </xf>
    <xf numFmtId="0" fontId="11" fillId="0" borderId="3" xfId="0" applyFont="1" applyBorder="1"/>
    <xf numFmtId="0" fontId="11" fillId="0" borderId="0" xfId="0" applyFont="1" applyBorder="1"/>
    <xf numFmtId="0" fontId="32" fillId="0" borderId="0" xfId="4" applyFont="1" applyBorder="1" applyProtection="1">
      <protection locked="0"/>
    </xf>
    <xf numFmtId="0" fontId="17" fillId="4" borderId="1" xfId="4" applyFont="1" applyFill="1" applyBorder="1" applyAlignment="1" applyProtection="1">
      <alignment vertical="center" wrapText="1"/>
    </xf>
    <xf numFmtId="0" fontId="17" fillId="4" borderId="1" xfId="4" applyFont="1" applyFill="1" applyBorder="1" applyAlignment="1" applyProtection="1">
      <alignment horizontal="center" vertical="center" wrapText="1"/>
    </xf>
    <xf numFmtId="0" fontId="32" fillId="4" borderId="0" xfId="4" applyFont="1" applyFill="1" applyProtection="1">
      <protection locked="0"/>
    </xf>
    <xf numFmtId="0" fontId="21" fillId="4" borderId="4" xfId="4" applyFont="1" applyFill="1" applyBorder="1" applyAlignment="1" applyProtection="1">
      <alignment horizontal="center" vertical="center" wrapText="1"/>
    </xf>
    <xf numFmtId="0" fontId="21" fillId="0" borderId="1" xfId="4" applyFont="1" applyBorder="1" applyAlignment="1" applyProtection="1">
      <alignment vertical="center" wrapText="1"/>
    </xf>
    <xf numFmtId="0" fontId="17" fillId="0" borderId="1" xfId="4" applyFont="1" applyBorder="1" applyAlignment="1" applyProtection="1">
      <alignment vertical="center" wrapText="1"/>
    </xf>
    <xf numFmtId="0" fontId="17" fillId="0" borderId="0" xfId="4" applyFont="1" applyAlignment="1" applyProtection="1">
      <alignment vertical="center" wrapText="1"/>
      <protection locked="0"/>
    </xf>
    <xf numFmtId="0" fontId="21" fillId="0" borderId="6" xfId="2" applyFont="1" applyFill="1" applyBorder="1" applyAlignment="1" applyProtection="1">
      <alignment horizontal="left" vertical="top"/>
    </xf>
    <xf numFmtId="0" fontId="17" fillId="0" borderId="0" xfId="2" applyFont="1" applyFill="1" applyBorder="1" applyAlignment="1" applyProtection="1">
      <alignment horizontal="center" vertical="top" wrapText="1"/>
      <protection locked="0"/>
    </xf>
    <xf numFmtId="1" fontId="17" fillId="0" borderId="0" xfId="2" applyNumberFormat="1" applyFont="1" applyFill="1" applyBorder="1" applyAlignment="1" applyProtection="1">
      <alignment horizontal="center" vertical="top" wrapText="1"/>
      <protection locked="0"/>
    </xf>
    <xf numFmtId="1" fontId="17" fillId="4" borderId="6" xfId="2" applyNumberFormat="1" applyFont="1" applyFill="1" applyBorder="1" applyAlignment="1" applyProtection="1">
      <alignment horizontal="center" vertical="top" wrapText="1"/>
      <protection locked="0"/>
    </xf>
    <xf numFmtId="0" fontId="17" fillId="4" borderId="6" xfId="2" applyFont="1" applyFill="1" applyBorder="1" applyAlignment="1" applyProtection="1">
      <alignment horizontal="right" vertical="top" wrapText="1"/>
      <protection locked="0"/>
    </xf>
    <xf numFmtId="0" fontId="21" fillId="4" borderId="23" xfId="2" applyFont="1" applyFill="1" applyBorder="1" applyAlignment="1" applyProtection="1">
      <alignment horizontal="left" vertical="top"/>
      <protection locked="0"/>
    </xf>
    <xf numFmtId="0" fontId="17" fillId="4" borderId="23" xfId="2" applyFont="1" applyFill="1" applyBorder="1" applyAlignment="1" applyProtection="1">
      <alignment horizontal="left" vertical="top" wrapText="1"/>
      <protection locked="0"/>
    </xf>
    <xf numFmtId="0" fontId="17" fillId="4" borderId="24" xfId="2" applyFont="1" applyFill="1" applyBorder="1" applyAlignment="1" applyProtection="1">
      <alignment horizontal="left" vertical="top" wrapText="1"/>
      <protection locked="0"/>
    </xf>
    <xf numFmtId="1" fontId="17" fillId="4" borderId="24" xfId="2" applyNumberFormat="1" applyFont="1" applyFill="1" applyBorder="1" applyAlignment="1" applyProtection="1">
      <alignment horizontal="left" vertical="top" wrapText="1"/>
      <protection locked="0"/>
    </xf>
    <xf numFmtId="1" fontId="17" fillId="4" borderId="25" xfId="2" applyNumberFormat="1" applyFont="1" applyFill="1" applyBorder="1" applyAlignment="1" applyProtection="1">
      <alignment horizontal="left" vertical="top" wrapText="1"/>
      <protection locked="0"/>
    </xf>
    <xf numFmtId="0" fontId="17" fillId="4" borderId="7" xfId="2" applyFont="1" applyFill="1" applyBorder="1" applyAlignment="1" applyProtection="1">
      <alignment horizontal="right" vertical="top" wrapText="1"/>
      <protection locked="0"/>
    </xf>
    <xf numFmtId="0" fontId="17" fillId="2" borderId="0" xfId="0" applyFont="1" applyFill="1" applyBorder="1" applyAlignment="1" applyProtection="1">
      <alignment horizontal="center" vertical="center"/>
    </xf>
    <xf numFmtId="0" fontId="17" fillId="4" borderId="22" xfId="2" applyFont="1" applyFill="1" applyBorder="1" applyAlignment="1" applyProtection="1">
      <alignment horizontal="center" vertical="top" wrapText="1"/>
    </xf>
    <xf numFmtId="1" fontId="17" fillId="4" borderId="22" xfId="2" applyNumberFormat="1" applyFont="1" applyFill="1" applyBorder="1" applyAlignment="1" applyProtection="1">
      <alignment horizontal="center" vertical="top" wrapText="1"/>
    </xf>
    <xf numFmtId="0" fontId="17" fillId="4" borderId="8" xfId="2" applyFont="1" applyFill="1" applyBorder="1" applyAlignment="1" applyProtection="1">
      <alignment horizontal="center" vertical="top" wrapText="1"/>
    </xf>
    <xf numFmtId="1" fontId="17" fillId="4" borderId="8" xfId="2" applyNumberFormat="1" applyFont="1" applyFill="1" applyBorder="1" applyAlignment="1" applyProtection="1">
      <alignment horizontal="center" vertical="top" wrapText="1"/>
    </xf>
    <xf numFmtId="0" fontId="21" fillId="4" borderId="1" xfId="2" applyFont="1" applyFill="1" applyBorder="1" applyAlignment="1" applyProtection="1">
      <alignment horizontal="center" vertical="top" wrapText="1"/>
    </xf>
    <xf numFmtId="1" fontId="21" fillId="4" borderId="1" xfId="2" applyNumberFormat="1" applyFont="1" applyFill="1" applyBorder="1" applyAlignment="1" applyProtection="1">
      <alignment horizontal="center" vertical="top" wrapText="1"/>
    </xf>
    <xf numFmtId="0" fontId="11" fillId="4" borderId="0" xfId="0" applyFont="1" applyFill="1" applyBorder="1"/>
    <xf numFmtId="0" fontId="11" fillId="4" borderId="3" xfId="0" applyFont="1" applyFill="1" applyBorder="1"/>
    <xf numFmtId="168" fontId="26" fillId="2" borderId="2" xfId="10" applyNumberFormat="1" applyFont="1" applyFill="1" applyBorder="1" applyAlignment="1" applyProtection="1">
      <alignment horizontal="left" vertical="center" wrapText="1"/>
      <protection locked="0"/>
    </xf>
    <xf numFmtId="14" fontId="17" fillId="2" borderId="0" xfId="10" applyNumberFormat="1" applyFont="1" applyFill="1" applyBorder="1" applyAlignment="1" applyProtection="1">
      <alignment vertical="center"/>
    </xf>
    <xf numFmtId="0" fontId="17" fillId="2" borderId="0" xfId="10" applyFont="1" applyFill="1" applyBorder="1" applyAlignment="1" applyProtection="1">
      <alignment vertical="center"/>
      <protection locked="0"/>
    </xf>
    <xf numFmtId="14" fontId="17"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vertical="center"/>
    </xf>
    <xf numFmtId="14" fontId="21" fillId="2" borderId="0" xfId="10" applyNumberFormat="1" applyFont="1" applyFill="1" applyBorder="1" applyAlignment="1" applyProtection="1">
      <alignment vertical="center" wrapText="1"/>
    </xf>
    <xf numFmtId="49" fontId="17" fillId="0" borderId="1" xfId="1" applyNumberFormat="1" applyFont="1" applyFill="1" applyBorder="1" applyAlignment="1" applyProtection="1">
      <alignment horizontal="left" vertical="center" wrapText="1" indent="2"/>
    </xf>
    <xf numFmtId="168" fontId="26" fillId="2" borderId="27" xfId="10" applyNumberFormat="1" applyFont="1" applyFill="1" applyBorder="1" applyAlignment="1" applyProtection="1">
      <alignment horizontal="left" vertical="center" wrapText="1"/>
      <protection locked="0"/>
    </xf>
    <xf numFmtId="3" fontId="30" fillId="5" borderId="1" xfId="1" applyNumberFormat="1" applyFont="1" applyFill="1" applyBorder="1" applyAlignment="1" applyProtection="1">
      <alignment horizontal="center" vertical="center" wrapText="1"/>
    </xf>
    <xf numFmtId="3" fontId="30" fillId="4" borderId="1" xfId="1" applyNumberFormat="1" applyFont="1" applyFill="1" applyBorder="1" applyAlignment="1" applyProtection="1">
      <alignment horizontal="center" vertical="center" wrapText="1"/>
    </xf>
    <xf numFmtId="0" fontId="33" fillId="4" borderId="0" xfId="3" applyFont="1" applyFill="1" applyAlignment="1" applyProtection="1">
      <alignment horizontal="center" vertical="center" wrapText="1"/>
    </xf>
    <xf numFmtId="0" fontId="33" fillId="0" borderId="0" xfId="3" applyFont="1" applyAlignment="1" applyProtection="1">
      <alignment horizontal="center" vertical="center"/>
      <protection locked="0"/>
    </xf>
    <xf numFmtId="0" fontId="11" fillId="0" borderId="0" xfId="0" applyFont="1" applyAlignment="1">
      <alignment wrapText="1"/>
    </xf>
    <xf numFmtId="0" fontId="11" fillId="0" borderId="0" xfId="0" applyFont="1" applyFill="1"/>
    <xf numFmtId="0" fontId="17" fillId="0" borderId="0" xfId="9" applyFont="1" applyAlignment="1" applyProtection="1">
      <alignment vertical="center"/>
      <protection locked="0"/>
    </xf>
    <xf numFmtId="0" fontId="17" fillId="4" borderId="0" xfId="9" applyFont="1" applyFill="1" applyBorder="1" applyAlignment="1" applyProtection="1">
      <alignment vertical="center"/>
    </xf>
    <xf numFmtId="0" fontId="17" fillId="4" borderId="0" xfId="9" applyFont="1" applyFill="1" applyBorder="1" applyAlignment="1" applyProtection="1">
      <alignment vertical="center"/>
      <protection locked="0"/>
    </xf>
    <xf numFmtId="0" fontId="17" fillId="0" borderId="0" xfId="15" applyFont="1" applyFill="1" applyBorder="1" applyAlignment="1" applyProtection="1">
      <alignment vertical="center"/>
      <protection locked="0"/>
    </xf>
    <xf numFmtId="0" fontId="17" fillId="4" borderId="33" xfId="9" applyFont="1" applyFill="1" applyBorder="1" applyAlignment="1" applyProtection="1">
      <alignment horizontal="right" vertical="center"/>
    </xf>
    <xf numFmtId="14" fontId="17" fillId="0" borderId="33" xfId="9" applyNumberFormat="1" applyFont="1" applyBorder="1" applyAlignment="1" applyProtection="1">
      <alignment vertical="center"/>
      <protection locked="0"/>
    </xf>
    <xf numFmtId="0" fontId="17" fillId="4" borderId="34" xfId="9" applyFont="1" applyFill="1" applyBorder="1" applyAlignment="1" applyProtection="1">
      <alignment vertical="center"/>
    </xf>
    <xf numFmtId="0" fontId="21" fillId="4" borderId="0" xfId="9" applyFont="1" applyFill="1" applyBorder="1" applyAlignment="1" applyProtection="1">
      <alignment horizontal="right" vertical="center"/>
    </xf>
    <xf numFmtId="167" fontId="17" fillId="4" borderId="0" xfId="9" applyNumberFormat="1" applyFont="1" applyFill="1" applyBorder="1" applyAlignment="1" applyProtection="1">
      <alignment vertical="center"/>
    </xf>
    <xf numFmtId="14" fontId="17" fillId="4" borderId="0" xfId="9" applyNumberFormat="1" applyFont="1" applyFill="1" applyBorder="1" applyAlignment="1" applyProtection="1">
      <alignment vertical="center"/>
    </xf>
    <xf numFmtId="0" fontId="17" fillId="0" borderId="0" xfId="15" applyFont="1" applyFill="1" applyBorder="1" applyAlignment="1" applyProtection="1">
      <alignment vertical="center"/>
    </xf>
    <xf numFmtId="0" fontId="17" fillId="4" borderId="33" xfId="9" applyFont="1" applyFill="1" applyBorder="1" applyAlignment="1" applyProtection="1">
      <alignment vertical="center"/>
      <protection locked="0"/>
    </xf>
    <xf numFmtId="0" fontId="17" fillId="2" borderId="0" xfId="9" applyFont="1" applyFill="1" applyBorder="1" applyAlignment="1" applyProtection="1">
      <alignment vertical="center"/>
      <protection locked="0"/>
    </xf>
    <xf numFmtId="0" fontId="17" fillId="2" borderId="0" xfId="9" applyFont="1" applyFill="1" applyBorder="1" applyAlignment="1" applyProtection="1">
      <alignment vertical="center"/>
    </xf>
    <xf numFmtId="0" fontId="17" fillId="2" borderId="33" xfId="9" applyFont="1" applyFill="1" applyBorder="1" applyAlignment="1" applyProtection="1">
      <alignment vertical="center"/>
      <protection locked="0"/>
    </xf>
    <xf numFmtId="0" fontId="31" fillId="4" borderId="34" xfId="9" applyFont="1" applyFill="1" applyBorder="1" applyAlignment="1" applyProtection="1">
      <alignment vertical="center"/>
    </xf>
    <xf numFmtId="0" fontId="34" fillId="4" borderId="0" xfId="9" applyFont="1" applyFill="1" applyBorder="1" applyAlignment="1" applyProtection="1">
      <alignment vertical="center"/>
    </xf>
    <xf numFmtId="0" fontId="31" fillId="4" borderId="0" xfId="9" applyFont="1" applyFill="1" applyBorder="1" applyAlignment="1" applyProtection="1">
      <alignment vertical="center"/>
    </xf>
    <xf numFmtId="0" fontId="31" fillId="4" borderId="33" xfId="9" applyFont="1" applyFill="1" applyBorder="1" applyAlignment="1" applyProtection="1">
      <alignment vertical="center"/>
    </xf>
    <xf numFmtId="0" fontId="31" fillId="0" borderId="0" xfId="9" applyFont="1" applyAlignment="1" applyProtection="1">
      <alignment vertical="center"/>
      <protection locked="0"/>
    </xf>
    <xf numFmtId="0" fontId="30" fillId="4" borderId="12" xfId="9" applyFont="1" applyFill="1" applyBorder="1" applyAlignment="1" applyProtection="1">
      <alignment horizontal="center" vertical="center" wrapText="1"/>
    </xf>
    <xf numFmtId="0" fontId="30" fillId="4" borderId="13" xfId="9" applyFont="1" applyFill="1" applyBorder="1" applyAlignment="1" applyProtection="1">
      <alignment horizontal="center" vertical="center" wrapText="1"/>
    </xf>
    <xf numFmtId="0" fontId="30" fillId="4" borderId="14" xfId="9" applyFont="1" applyFill="1" applyBorder="1" applyAlignment="1" applyProtection="1">
      <alignment horizontal="center" vertical="center" wrapText="1"/>
    </xf>
    <xf numFmtId="0" fontId="30" fillId="3" borderId="12" xfId="9" applyFont="1" applyFill="1" applyBorder="1" applyAlignment="1" applyProtection="1">
      <alignment horizontal="center" vertical="center" wrapText="1"/>
    </xf>
    <xf numFmtId="0" fontId="30" fillId="3" borderId="13" xfId="9" applyFont="1" applyFill="1" applyBorder="1" applyAlignment="1" applyProtection="1">
      <alignment horizontal="center" vertical="center" wrapText="1"/>
    </xf>
    <xf numFmtId="0" fontId="30" fillId="3" borderId="14" xfId="15" applyFont="1" applyFill="1" applyBorder="1" applyAlignment="1" applyProtection="1">
      <alignment horizontal="center" vertical="center" wrapText="1"/>
    </xf>
    <xf numFmtId="0" fontId="30" fillId="3" borderId="15" xfId="9" applyFont="1" applyFill="1" applyBorder="1" applyAlignment="1" applyProtection="1">
      <alignment horizontal="center" vertical="center" wrapText="1"/>
    </xf>
    <xf numFmtId="0" fontId="30" fillId="4" borderId="10" xfId="9" applyFont="1" applyFill="1" applyBorder="1" applyAlignment="1" applyProtection="1">
      <alignment horizontal="center" vertical="center" wrapText="1"/>
    </xf>
    <xf numFmtId="0" fontId="30" fillId="0" borderId="0" xfId="9" applyFont="1" applyAlignment="1" applyProtection="1">
      <alignment horizontal="center" vertical="center" wrapText="1"/>
      <protection locked="0"/>
    </xf>
    <xf numFmtId="0" fontId="30" fillId="4" borderId="12" xfId="9" applyFont="1" applyFill="1" applyBorder="1" applyAlignment="1" applyProtection="1">
      <alignment horizontal="center" vertical="center"/>
    </xf>
    <xf numFmtId="0" fontId="30" fillId="4" borderId="14" xfId="9" applyFont="1" applyFill="1" applyBorder="1" applyAlignment="1" applyProtection="1">
      <alignment horizontal="center" vertical="center"/>
    </xf>
    <xf numFmtId="0" fontId="30" fillId="4" borderId="13" xfId="9" applyFont="1" applyFill="1" applyBorder="1" applyAlignment="1" applyProtection="1">
      <alignment horizontal="center" vertical="center"/>
    </xf>
    <xf numFmtId="0" fontId="30" fillId="4" borderId="15" xfId="9" applyFont="1" applyFill="1" applyBorder="1" applyAlignment="1" applyProtection="1">
      <alignment horizontal="center" vertical="center"/>
    </xf>
    <xf numFmtId="0" fontId="31" fillId="0" borderId="0" xfId="9" applyFont="1" applyAlignment="1" applyProtection="1">
      <alignment horizontal="center" vertical="center"/>
      <protection locked="0"/>
    </xf>
    <xf numFmtId="0" fontId="26" fillId="3" borderId="17" xfId="15" applyFont="1" applyFill="1" applyBorder="1" applyAlignment="1" applyProtection="1">
      <alignment vertical="center" wrapText="1"/>
      <protection locked="0"/>
    </xf>
    <xf numFmtId="0" fontId="26" fillId="3" borderId="5" xfId="15" applyFont="1" applyFill="1" applyBorder="1" applyAlignment="1" applyProtection="1">
      <alignment vertical="center" wrapText="1"/>
      <protection locked="0"/>
    </xf>
    <xf numFmtId="0" fontId="21" fillId="0" borderId="0" xfId="9" applyFont="1" applyBorder="1" applyAlignment="1" applyProtection="1">
      <alignment horizontal="center"/>
      <protection locked="0"/>
    </xf>
    <xf numFmtId="0" fontId="31" fillId="0" borderId="0" xfId="15" applyFont="1" applyFill="1" applyAlignment="1" applyProtection="1">
      <alignment vertical="center"/>
      <protection locked="0"/>
    </xf>
    <xf numFmtId="14" fontId="17" fillId="2" borderId="0" xfId="9" applyNumberFormat="1" applyFont="1" applyFill="1" applyBorder="1" applyAlignment="1" applyProtection="1">
      <alignment vertical="center"/>
    </xf>
    <xf numFmtId="14" fontId="17" fillId="2" borderId="3" xfId="9" applyNumberFormat="1" applyFont="1" applyFill="1" applyBorder="1" applyAlignment="1" applyProtection="1">
      <alignment vertical="center"/>
    </xf>
    <xf numFmtId="0" fontId="17" fillId="2" borderId="3" xfId="9" applyFont="1" applyFill="1" applyBorder="1" applyAlignment="1" applyProtection="1">
      <alignment vertical="center"/>
      <protection locked="0"/>
    </xf>
    <xf numFmtId="14" fontId="17" fillId="2" borderId="3" xfId="9" applyNumberFormat="1" applyFont="1" applyFill="1" applyBorder="1" applyAlignment="1" applyProtection="1">
      <alignment horizontal="center" vertical="center"/>
    </xf>
    <xf numFmtId="14" fontId="21" fillId="2" borderId="0" xfId="9" applyNumberFormat="1" applyFont="1" applyFill="1" applyBorder="1" applyAlignment="1" applyProtection="1">
      <alignment vertical="center" wrapText="1"/>
    </xf>
    <xf numFmtId="49" fontId="31" fillId="0" borderId="0" xfId="9" applyNumberFormat="1" applyFont="1" applyAlignment="1" applyProtection="1">
      <alignment vertical="center"/>
      <protection locked="0"/>
    </xf>
    <xf numFmtId="0" fontId="17" fillId="0" borderId="0" xfId="1" applyFont="1" applyFill="1" applyBorder="1" applyAlignment="1" applyProtection="1">
      <alignment horizontal="center" vertical="center"/>
    </xf>
    <xf numFmtId="0" fontId="17" fillId="4" borderId="0" xfId="1" applyFont="1" applyFill="1" applyAlignment="1" applyProtection="1">
      <alignment horizontal="center" vertical="center"/>
    </xf>
    <xf numFmtId="3" fontId="21" fillId="4" borderId="2" xfId="1" applyNumberFormat="1" applyFont="1" applyFill="1" applyBorder="1" applyAlignment="1" applyProtection="1">
      <alignment horizontal="center" vertical="center" wrapText="1"/>
    </xf>
    <xf numFmtId="0" fontId="17" fillId="2" borderId="0" xfId="0" applyFont="1" applyFill="1" applyAlignment="1" applyProtection="1">
      <alignment horizontal="left"/>
      <protection locked="0"/>
    </xf>
    <xf numFmtId="0" fontId="17" fillId="4" borderId="0" xfId="1" applyFont="1" applyFill="1" applyBorder="1" applyAlignment="1" applyProtection="1">
      <alignment horizontal="center" vertical="center"/>
    </xf>
    <xf numFmtId="0" fontId="17" fillId="4" borderId="0" xfId="1" applyFont="1" applyFill="1" applyAlignment="1" applyProtection="1">
      <alignment horizontal="center" vertical="center"/>
    </xf>
    <xf numFmtId="0" fontId="26" fillId="0" borderId="16" xfId="15" applyFont="1" applyBorder="1" applyAlignment="1" applyProtection="1">
      <alignment horizontal="center" vertical="center"/>
      <protection locked="0"/>
    </xf>
    <xf numFmtId="14" fontId="26" fillId="0" borderId="2" xfId="15" applyNumberFormat="1" applyFont="1" applyBorder="1" applyAlignment="1" applyProtection="1">
      <alignment vertical="center" wrapText="1"/>
      <protection locked="0"/>
    </xf>
    <xf numFmtId="0" fontId="26" fillId="0" borderId="2" xfId="15" applyFont="1" applyBorder="1" applyAlignment="1" applyProtection="1">
      <alignment vertical="center" wrapText="1"/>
      <protection locked="0"/>
    </xf>
    <xf numFmtId="0" fontId="26" fillId="0" borderId="17" xfId="15" applyFont="1" applyBorder="1" applyAlignment="1" applyProtection="1">
      <alignment horizontal="right" vertical="center"/>
      <protection locked="0"/>
    </xf>
    <xf numFmtId="0" fontId="26" fillId="0" borderId="16" xfId="15" applyFont="1" applyBorder="1" applyAlignment="1" applyProtection="1">
      <alignment vertical="center" wrapText="1"/>
      <protection locked="0"/>
    </xf>
    <xf numFmtId="49" fontId="36" fillId="0" borderId="1" xfId="15" applyNumberFormat="1" applyFont="1" applyBorder="1" applyAlignment="1" applyProtection="1">
      <alignment vertical="center"/>
      <protection locked="0"/>
    </xf>
    <xf numFmtId="49" fontId="26" fillId="0" borderId="2" xfId="15" applyNumberFormat="1" applyFont="1" applyBorder="1" applyAlignment="1" applyProtection="1">
      <alignment vertical="center"/>
      <protection locked="0"/>
    </xf>
    <xf numFmtId="0" fontId="26" fillId="3" borderId="16" xfId="15" applyFont="1" applyFill="1" applyBorder="1" applyAlignment="1" applyProtection="1">
      <alignment vertical="center" wrapText="1"/>
      <protection locked="0"/>
    </xf>
    <xf numFmtId="0" fontId="26" fillId="3" borderId="2" xfId="15" applyFont="1" applyFill="1" applyBorder="1" applyAlignment="1" applyProtection="1">
      <alignment vertical="center" wrapText="1"/>
      <protection locked="0"/>
    </xf>
    <xf numFmtId="0" fontId="26" fillId="3" borderId="18" xfId="15" applyFont="1" applyFill="1" applyBorder="1" applyAlignment="1" applyProtection="1">
      <alignment vertical="center"/>
      <protection locked="0"/>
    </xf>
    <xf numFmtId="0" fontId="26" fillId="0" borderId="32" xfId="15" applyFont="1" applyBorder="1" applyAlignment="1" applyProtection="1">
      <alignment vertical="center" wrapText="1"/>
      <protection locked="0"/>
    </xf>
    <xf numFmtId="0" fontId="31" fillId="0" borderId="0" xfId="15" applyFont="1" applyAlignment="1" applyProtection="1">
      <alignment vertical="center"/>
      <protection locked="0"/>
    </xf>
    <xf numFmtId="0" fontId="26" fillId="0" borderId="19" xfId="15" applyFont="1" applyBorder="1" applyAlignment="1" applyProtection="1">
      <alignment horizontal="center" vertical="center"/>
      <protection locked="0"/>
    </xf>
    <xf numFmtId="0" fontId="26" fillId="0" borderId="5" xfId="15" applyFont="1" applyBorder="1" applyAlignment="1" applyProtection="1">
      <alignment vertical="center"/>
      <protection locked="0"/>
    </xf>
    <xf numFmtId="0" fontId="26" fillId="0" borderId="19" xfId="15" applyFont="1" applyBorder="1" applyAlignment="1" applyProtection="1">
      <alignment vertical="center" wrapText="1"/>
      <protection locked="0"/>
    </xf>
    <xf numFmtId="49" fontId="26" fillId="0" borderId="1" xfId="15" applyNumberFormat="1" applyFont="1" applyBorder="1" applyAlignment="1" applyProtection="1">
      <alignment vertical="center"/>
      <protection locked="0"/>
    </xf>
    <xf numFmtId="0" fontId="26" fillId="3" borderId="19" xfId="15" applyFont="1" applyFill="1" applyBorder="1" applyAlignment="1" applyProtection="1">
      <alignment vertical="center" wrapText="1"/>
      <protection locked="0"/>
    </xf>
    <xf numFmtId="0" fontId="26" fillId="3" borderId="1" xfId="15" applyFont="1" applyFill="1" applyBorder="1" applyAlignment="1" applyProtection="1">
      <alignment vertical="center" wrapText="1"/>
      <protection locked="0"/>
    </xf>
    <xf numFmtId="0" fontId="26" fillId="3" borderId="20" xfId="15" applyFont="1" applyFill="1" applyBorder="1" applyAlignment="1" applyProtection="1">
      <alignment vertical="center"/>
      <protection locked="0"/>
    </xf>
    <xf numFmtId="0" fontId="26" fillId="0" borderId="31" xfId="15" applyFont="1" applyBorder="1" applyAlignment="1" applyProtection="1">
      <alignment vertical="center" wrapText="1"/>
      <protection locked="0"/>
    </xf>
    <xf numFmtId="49" fontId="37" fillId="0" borderId="0" xfId="0" applyNumberFormat="1" applyFont="1" applyAlignment="1">
      <alignment horizontal="left"/>
    </xf>
    <xf numFmtId="0" fontId="37" fillId="0" borderId="0" xfId="0" applyFont="1" applyAlignment="1">
      <alignment wrapText="1"/>
    </xf>
    <xf numFmtId="49" fontId="38" fillId="0" borderId="1" xfId="0" applyNumberFormat="1" applyFont="1" applyBorder="1" applyAlignment="1">
      <alignment horizontal="left"/>
    </xf>
    <xf numFmtId="0" fontId="39" fillId="0" borderId="1" xfId="0" applyFont="1" applyBorder="1" applyAlignment="1">
      <alignment horizontal="left"/>
    </xf>
    <xf numFmtId="0" fontId="38" fillId="0" borderId="1" xfId="0" applyNumberFormat="1" applyFont="1" applyBorder="1" applyAlignment="1">
      <alignment horizontal="right"/>
    </xf>
    <xf numFmtId="0" fontId="26" fillId="0" borderId="35" xfId="15" applyFont="1" applyBorder="1" applyAlignment="1" applyProtection="1">
      <alignment vertical="center" wrapText="1"/>
      <protection locked="0"/>
    </xf>
    <xf numFmtId="0" fontId="26" fillId="0" borderId="4" xfId="15" applyFont="1" applyBorder="1" applyAlignment="1" applyProtection="1">
      <alignment vertical="center" wrapText="1"/>
      <protection locked="0"/>
    </xf>
    <xf numFmtId="0" fontId="26" fillId="0" borderId="1" xfId="15" applyFont="1" applyBorder="1" applyAlignment="1" applyProtection="1">
      <alignment vertical="center"/>
      <protection locked="0"/>
    </xf>
    <xf numFmtId="0" fontId="0" fillId="0" borderId="1" xfId="0" applyBorder="1"/>
    <xf numFmtId="3" fontId="22" fillId="0" borderId="0" xfId="1" applyNumberFormat="1" applyFont="1" applyAlignment="1" applyProtection="1">
      <alignment horizontal="center" vertical="center" wrapText="1"/>
      <protection locked="0"/>
    </xf>
    <xf numFmtId="0" fontId="39" fillId="0" borderId="0" xfId="0" applyFont="1" applyAlignment="1">
      <alignment horizontal="left"/>
    </xf>
    <xf numFmtId="3" fontId="21" fillId="2" borderId="1" xfId="1" applyNumberFormat="1" applyFont="1" applyFill="1" applyBorder="1" applyAlignment="1" applyProtection="1">
      <alignment horizontal="center" vertical="center" wrapText="1"/>
    </xf>
    <xf numFmtId="0" fontId="40" fillId="2" borderId="1" xfId="0" applyFont="1" applyFill="1" applyBorder="1" applyAlignment="1">
      <alignment horizontal="left"/>
    </xf>
    <xf numFmtId="49" fontId="40" fillId="2" borderId="1" xfId="0" applyNumberFormat="1" applyFont="1" applyFill="1" applyBorder="1" applyAlignment="1">
      <alignment horizontal="left"/>
    </xf>
    <xf numFmtId="0" fontId="41" fillId="2" borderId="1" xfId="0" applyFont="1" applyFill="1" applyBorder="1" applyAlignment="1" applyProtection="1">
      <alignment vertical="center" wrapText="1"/>
    </xf>
    <xf numFmtId="0" fontId="0" fillId="2" borderId="1" xfId="0" applyFill="1" applyBorder="1"/>
    <xf numFmtId="0" fontId="11" fillId="2" borderId="1" xfId="0" applyFont="1" applyFill="1" applyBorder="1"/>
    <xf numFmtId="0" fontId="40" fillId="2" borderId="1" xfId="0" applyFont="1" applyFill="1" applyBorder="1" applyAlignment="1">
      <alignment horizontal="left" wrapText="1"/>
    </xf>
    <xf numFmtId="0" fontId="41" fillId="2" borderId="1" xfId="0" applyFont="1" applyFill="1" applyBorder="1" applyAlignment="1" applyProtection="1">
      <alignment vertical="center"/>
    </xf>
    <xf numFmtId="0" fontId="42" fillId="2" borderId="1" xfId="0" applyFont="1" applyFill="1" applyBorder="1" applyAlignment="1">
      <alignment horizontal="left" wrapText="1"/>
    </xf>
    <xf numFmtId="0" fontId="41" fillId="2" borderId="1" xfId="1" applyFont="1" applyFill="1" applyBorder="1" applyAlignment="1" applyProtection="1">
      <alignment vertical="center"/>
    </xf>
    <xf numFmtId="0" fontId="19" fillId="2" borderId="1" xfId="0" applyFont="1" applyFill="1" applyBorder="1" applyAlignment="1">
      <alignment vertical="center" wrapText="1"/>
    </xf>
    <xf numFmtId="49" fontId="40" fillId="2" borderId="4" xfId="0" applyNumberFormat="1" applyFont="1" applyFill="1" applyBorder="1" applyAlignment="1">
      <alignment horizontal="left"/>
    </xf>
    <xf numFmtId="0" fontId="43" fillId="2" borderId="1" xfId="0" applyFont="1" applyFill="1" applyBorder="1" applyAlignment="1">
      <alignment wrapText="1"/>
    </xf>
    <xf numFmtId="49" fontId="44" fillId="2" borderId="0" xfId="0" applyNumberFormat="1" applyFont="1" applyFill="1"/>
    <xf numFmtId="0" fontId="42" fillId="2" borderId="1" xfId="0" applyFont="1" applyFill="1" applyBorder="1" applyAlignment="1">
      <alignment horizontal="left" vertical="center" wrapText="1"/>
    </xf>
    <xf numFmtId="49" fontId="42" fillId="2" borderId="1" xfId="0" applyNumberFormat="1" applyFont="1" applyFill="1" applyBorder="1" applyAlignment="1">
      <alignment horizontal="left"/>
    </xf>
    <xf numFmtId="49" fontId="43" fillId="2" borderId="1" xfId="0" applyNumberFormat="1" applyFont="1" applyFill="1" applyBorder="1" applyAlignment="1">
      <alignment horizontal="left"/>
    </xf>
    <xf numFmtId="49" fontId="39" fillId="2" borderId="0" xfId="0" applyNumberFormat="1" applyFont="1" applyFill="1" applyAlignment="1">
      <alignment horizontal="left"/>
    </xf>
    <xf numFmtId="0" fontId="45" fillId="2" borderId="1" xfId="1" applyFont="1" applyFill="1" applyBorder="1" applyAlignment="1" applyProtection="1">
      <alignment vertical="center" wrapText="1"/>
    </xf>
    <xf numFmtId="0" fontId="17" fillId="2" borderId="1" xfId="1" applyFont="1" applyFill="1" applyBorder="1" applyAlignment="1" applyProtection="1">
      <alignment vertical="center" wrapText="1"/>
    </xf>
    <xf numFmtId="0" fontId="40" fillId="2" borderId="1" xfId="0" applyFont="1" applyFill="1" applyBorder="1" applyAlignment="1">
      <alignment horizontal="left" vertical="center" wrapText="1"/>
    </xf>
    <xf numFmtId="0" fontId="17" fillId="2" borderId="1" xfId="1" applyFont="1" applyFill="1" applyBorder="1" applyAlignment="1" applyProtection="1">
      <alignment vertical="center"/>
    </xf>
    <xf numFmtId="0" fontId="41" fillId="2" borderId="1" xfId="1" applyFont="1" applyFill="1" applyBorder="1" applyAlignment="1" applyProtection="1">
      <alignment vertical="center" wrapText="1"/>
    </xf>
    <xf numFmtId="49" fontId="42" fillId="2" borderId="1" xfId="0" applyNumberFormat="1" applyFont="1" applyFill="1" applyBorder="1" applyAlignment="1">
      <alignment horizontal="left" vertical="center" wrapText="1"/>
    </xf>
    <xf numFmtId="0" fontId="42" fillId="2" borderId="29" xfId="0" applyFont="1" applyFill="1" applyBorder="1" applyAlignment="1">
      <alignment horizontal="left" vertical="center" wrapText="1"/>
    </xf>
    <xf numFmtId="49" fontId="46" fillId="2" borderId="29" xfId="0" applyNumberFormat="1" applyFont="1" applyFill="1" applyBorder="1" applyAlignment="1">
      <alignment horizontal="left"/>
    </xf>
    <xf numFmtId="0" fontId="47" fillId="2" borderId="1" xfId="0" applyFont="1" applyFill="1" applyBorder="1" applyAlignment="1"/>
    <xf numFmtId="49" fontId="42" fillId="2" borderId="29" xfId="0" applyNumberFormat="1" applyFont="1" applyFill="1" applyBorder="1" applyAlignment="1">
      <alignment horizontal="left" vertical="center" wrapText="1"/>
    </xf>
    <xf numFmtId="0" fontId="48" fillId="2" borderId="1" xfId="0" applyFont="1" applyFill="1" applyBorder="1" applyAlignment="1"/>
    <xf numFmtId="0" fontId="48" fillId="2" borderId="0" xfId="0" applyFont="1" applyFill="1" applyAlignment="1"/>
    <xf numFmtId="49" fontId="41" fillId="2" borderId="1" xfId="0" applyNumberFormat="1" applyFont="1" applyFill="1" applyBorder="1" applyAlignment="1">
      <alignment horizontal="left"/>
    </xf>
    <xf numFmtId="49" fontId="0" fillId="2" borderId="1" xfId="0" applyNumberFormat="1" applyFill="1" applyBorder="1" applyAlignment="1">
      <alignment horizontal="left"/>
    </xf>
    <xf numFmtId="0" fontId="0" fillId="2" borderId="1" xfId="0" applyFill="1" applyBorder="1" applyAlignment="1">
      <alignment horizontal="left"/>
    </xf>
    <xf numFmtId="0" fontId="41" fillId="2" borderId="1" xfId="0" applyFont="1" applyFill="1" applyBorder="1" applyAlignment="1">
      <alignment horizontal="left"/>
    </xf>
    <xf numFmtId="49" fontId="50" fillId="2" borderId="1" xfId="0" applyNumberFormat="1" applyFont="1" applyFill="1" applyBorder="1" applyAlignment="1">
      <alignment horizontal="left"/>
    </xf>
    <xf numFmtId="0" fontId="42" fillId="2" borderId="1" xfId="0" applyFont="1" applyFill="1" applyBorder="1" applyAlignment="1">
      <alignment horizontal="left"/>
    </xf>
    <xf numFmtId="49" fontId="39" fillId="2" borderId="1" xfId="0" applyNumberFormat="1" applyFont="1" applyFill="1" applyBorder="1" applyAlignment="1">
      <alignment horizontal="left"/>
    </xf>
    <xf numFmtId="0" fontId="38" fillId="2" borderId="1" xfId="0" applyFont="1" applyFill="1" applyBorder="1" applyAlignment="1">
      <alignment horizontal="left" wrapText="1"/>
    </xf>
    <xf numFmtId="0" fontId="39" fillId="2" borderId="1" xfId="0" applyFont="1" applyFill="1" applyBorder="1" applyAlignment="1">
      <alignment horizontal="left"/>
    </xf>
    <xf numFmtId="0" fontId="51" fillId="0" borderId="1" xfId="0" applyFont="1" applyBorder="1" applyAlignment="1">
      <alignment horizontal="left"/>
    </xf>
    <xf numFmtId="0" fontId="52" fillId="0" borderId="1" xfId="0" applyFont="1" applyBorder="1" applyAlignment="1">
      <alignment horizontal="left"/>
    </xf>
    <xf numFmtId="3" fontId="11" fillId="2" borderId="0" xfId="0" applyNumberFormat="1" applyFont="1" applyFill="1"/>
    <xf numFmtId="0" fontId="11" fillId="2" borderId="1" xfId="0" applyFont="1" applyFill="1" applyBorder="1" applyAlignment="1">
      <alignment horizontal="center"/>
    </xf>
    <xf numFmtId="3" fontId="21" fillId="0" borderId="1" xfId="1" applyNumberFormat="1" applyFont="1" applyFill="1" applyBorder="1" applyAlignment="1" applyProtection="1">
      <alignment horizontal="center" vertical="center" wrapText="1"/>
    </xf>
    <xf numFmtId="0" fontId="21" fillId="0" borderId="0" xfId="0" applyFont="1" applyFill="1" applyAlignment="1" applyProtection="1">
      <alignment horizontal="left"/>
      <protection locked="0"/>
    </xf>
    <xf numFmtId="0" fontId="11" fillId="0" borderId="0" xfId="0" applyFont="1" applyFill="1" applyProtection="1">
      <protection locked="0"/>
    </xf>
    <xf numFmtId="0" fontId="17" fillId="0" borderId="3" xfId="0" applyFont="1" applyFill="1" applyBorder="1" applyProtection="1">
      <protection locked="0"/>
    </xf>
    <xf numFmtId="0" fontId="21" fillId="0" borderId="0" xfId="0" applyFont="1" applyFill="1" applyProtection="1">
      <protection locked="0"/>
    </xf>
    <xf numFmtId="0" fontId="16" fillId="0" borderId="0" xfId="0" applyFont="1" applyFill="1"/>
    <xf numFmtId="0" fontId="11" fillId="0" borderId="1" xfId="0" applyFont="1" applyFill="1" applyBorder="1"/>
    <xf numFmtId="0" fontId="11" fillId="0" borderId="1" xfId="0" applyFont="1" applyFill="1" applyBorder="1" applyAlignment="1">
      <alignment horizontal="center"/>
    </xf>
    <xf numFmtId="0" fontId="26" fillId="0" borderId="1" xfId="0" applyFont="1" applyBorder="1" applyAlignment="1">
      <alignment horizontal="left"/>
    </xf>
    <xf numFmtId="3" fontId="11" fillId="2" borderId="0" xfId="0" applyNumberFormat="1" applyFont="1" applyFill="1" applyProtection="1">
      <protection locked="0"/>
    </xf>
    <xf numFmtId="0" fontId="13" fillId="2" borderId="1" xfId="0" applyFont="1" applyFill="1" applyBorder="1"/>
    <xf numFmtId="0" fontId="54" fillId="2" borderId="0" xfId="0" applyFont="1" applyFill="1" applyAlignment="1">
      <alignment horizontal="center"/>
    </xf>
    <xf numFmtId="0" fontId="17" fillId="2" borderId="1" xfId="0" applyFont="1" applyFill="1" applyBorder="1" applyAlignment="1" applyProtection="1">
      <alignment wrapText="1"/>
    </xf>
    <xf numFmtId="0" fontId="54" fillId="2" borderId="1" xfId="1" applyFont="1" applyFill="1" applyBorder="1" applyAlignment="1" applyProtection="1">
      <alignment horizontal="center" vertical="center" wrapText="1"/>
    </xf>
    <xf numFmtId="168" fontId="36" fillId="2" borderId="1" xfId="16" applyNumberFormat="1" applyFont="1" applyFill="1" applyBorder="1" applyAlignment="1" applyProtection="1">
      <alignment horizontal="left" vertical="center" wrapText="1"/>
      <protection locked="0"/>
    </xf>
    <xf numFmtId="0" fontId="38" fillId="0" borderId="1" xfId="0" applyFont="1" applyBorder="1" applyAlignment="1">
      <alignment horizontal="left"/>
    </xf>
    <xf numFmtId="168" fontId="36" fillId="2" borderId="2" xfId="16" applyNumberFormat="1" applyFont="1" applyFill="1" applyBorder="1" applyAlignment="1" applyProtection="1">
      <alignment horizontal="left" vertical="center" wrapText="1"/>
      <protection locked="0"/>
    </xf>
    <xf numFmtId="168" fontId="26" fillId="2" borderId="2" xfId="16" applyNumberFormat="1" applyFont="1" applyFill="1" applyBorder="1" applyAlignment="1" applyProtection="1">
      <alignment horizontal="left" vertical="center" wrapText="1"/>
      <protection locked="0"/>
    </xf>
    <xf numFmtId="0" fontId="55" fillId="0" borderId="1" xfId="2" applyFont="1" applyFill="1" applyBorder="1" applyAlignment="1" applyProtection="1">
      <alignment horizontal="left" vertical="top" wrapText="1"/>
      <protection locked="0"/>
    </xf>
    <xf numFmtId="0" fontId="23" fillId="2" borderId="1" xfId="17" applyFont="1" applyFill="1" applyBorder="1" applyAlignment="1" applyProtection="1">
      <alignment wrapText="1"/>
      <protection locked="0"/>
    </xf>
    <xf numFmtId="0" fontId="53" fillId="2" borderId="1" xfId="0" applyFont="1" applyFill="1" applyBorder="1" applyAlignment="1">
      <alignment horizontal="left"/>
    </xf>
    <xf numFmtId="1" fontId="56" fillId="2" borderId="1" xfId="2" applyNumberFormat="1" applyFont="1" applyFill="1" applyBorder="1" applyAlignment="1" applyProtection="1">
      <alignment horizontal="center" vertical="top" wrapText="1"/>
    </xf>
    <xf numFmtId="14" fontId="23" fillId="2" borderId="1" xfId="17" applyNumberFormat="1" applyFont="1" applyFill="1" applyBorder="1" applyAlignment="1" applyProtection="1">
      <alignment wrapText="1"/>
      <protection locked="0"/>
    </xf>
    <xf numFmtId="0" fontId="17" fillId="4" borderId="1" xfId="0" applyFont="1" applyFill="1" applyBorder="1" applyAlignment="1" applyProtection="1">
      <alignment horizontal="left"/>
      <protection locked="0"/>
    </xf>
    <xf numFmtId="0" fontId="17" fillId="0" borderId="1" xfId="2" applyFont="1" applyFill="1" applyBorder="1" applyAlignment="1" applyProtection="1">
      <alignment horizontal="right" vertical="top" wrapText="1"/>
      <protection locked="0"/>
    </xf>
    <xf numFmtId="4" fontId="53" fillId="0" borderId="1" xfId="0" applyNumberFormat="1" applyFont="1" applyBorder="1" applyAlignment="1">
      <alignment horizontal="right"/>
    </xf>
    <xf numFmtId="4" fontId="39" fillId="0" borderId="0" xfId="0" applyNumberFormat="1" applyFont="1" applyAlignment="1">
      <alignment horizontal="right"/>
    </xf>
    <xf numFmtId="0" fontId="19" fillId="0" borderId="1" xfId="4" applyFont="1" applyBorder="1" applyProtection="1">
      <protection locked="0"/>
    </xf>
    <xf numFmtId="0" fontId="18" fillId="0" borderId="1" xfId="18" applyFont="1" applyBorder="1" applyAlignment="1" applyProtection="1">
      <alignment vertical="center" wrapText="1"/>
      <protection locked="0"/>
    </xf>
    <xf numFmtId="0" fontId="50" fillId="2" borderId="1" xfId="18" applyFont="1" applyFill="1" applyBorder="1" applyAlignment="1" applyProtection="1">
      <alignment vertical="center" wrapText="1"/>
      <protection locked="0"/>
    </xf>
    <xf numFmtId="0" fontId="50" fillId="2" borderId="1" xfId="18" applyFont="1" applyFill="1" applyBorder="1" applyAlignment="1" applyProtection="1">
      <alignment horizontal="left" vertical="center" wrapText="1"/>
      <protection locked="0"/>
    </xf>
    <xf numFmtId="0" fontId="50" fillId="2" borderId="1" xfId="18" applyFont="1" applyFill="1" applyBorder="1" applyAlignment="1" applyProtection="1">
      <alignment horizontal="center" vertical="center" wrapText="1"/>
      <protection locked="0"/>
    </xf>
    <xf numFmtId="14" fontId="23" fillId="0" borderId="2" xfId="17" applyNumberFormat="1" applyFont="1" applyBorder="1" applyAlignment="1" applyProtection="1">
      <alignment wrapText="1"/>
      <protection locked="0"/>
    </xf>
    <xf numFmtId="0" fontId="41" fillId="2" borderId="1" xfId="0" applyFont="1" applyFill="1" applyBorder="1" applyAlignment="1">
      <alignment horizontal="left" wrapText="1"/>
    </xf>
    <xf numFmtId="49" fontId="50" fillId="2" borderId="1" xfId="0" applyNumberFormat="1" applyFont="1" applyFill="1" applyBorder="1" applyAlignment="1">
      <alignment vertical="center" wrapText="1"/>
    </xf>
    <xf numFmtId="49" fontId="50" fillId="2" borderId="1" xfId="0" applyNumberFormat="1" applyFont="1" applyFill="1" applyBorder="1" applyAlignment="1">
      <alignment horizontal="left" vertical="center" wrapText="1"/>
    </xf>
    <xf numFmtId="49" fontId="50" fillId="2" borderId="1" xfId="0" applyNumberFormat="1" applyFont="1" applyFill="1" applyBorder="1" applyAlignment="1">
      <alignment horizontal="center" vertical="center" wrapText="1"/>
    </xf>
    <xf numFmtId="0" fontId="18" fillId="0" borderId="1" xfId="18" applyFont="1" applyBorder="1" applyAlignment="1" applyProtection="1">
      <alignment horizontal="left" vertical="center" wrapText="1"/>
      <protection locked="0"/>
    </xf>
    <xf numFmtId="0" fontId="18" fillId="2" borderId="1" xfId="18" applyFont="1" applyFill="1" applyBorder="1" applyAlignment="1" applyProtection="1">
      <alignment vertical="center" wrapText="1"/>
      <protection locked="0"/>
    </xf>
    <xf numFmtId="14" fontId="23" fillId="0" borderId="1" xfId="17" applyNumberFormat="1" applyFont="1" applyBorder="1" applyAlignment="1" applyProtection="1">
      <alignment horizontal="right" wrapText="1"/>
      <protection locked="0"/>
    </xf>
    <xf numFmtId="0" fontId="17" fillId="0" borderId="1" xfId="18" applyFont="1" applyBorder="1" applyAlignment="1" applyProtection="1">
      <alignment vertical="center" wrapText="1"/>
      <protection locked="0"/>
    </xf>
    <xf numFmtId="0" fontId="18" fillId="2" borderId="1" xfId="18" applyFont="1" applyFill="1" applyBorder="1" applyAlignment="1" applyProtection="1">
      <alignment horizontal="left" vertical="center" wrapText="1"/>
      <protection locked="0"/>
    </xf>
    <xf numFmtId="14" fontId="23" fillId="2" borderId="1" xfId="17" applyNumberFormat="1" applyFont="1" applyFill="1" applyBorder="1" applyAlignment="1" applyProtection="1">
      <alignment horizontal="right" wrapText="1"/>
      <protection locked="0"/>
    </xf>
    <xf numFmtId="0" fontId="0" fillId="2" borderId="1" xfId="0" applyFill="1" applyBorder="1" applyAlignment="1">
      <alignment horizontal="left" wrapText="1"/>
    </xf>
    <xf numFmtId="14" fontId="18" fillId="2" borderId="1" xfId="18" applyNumberFormat="1" applyFont="1" applyFill="1" applyBorder="1" applyAlignment="1" applyProtection="1">
      <alignment vertical="center" wrapText="1"/>
      <protection locked="0"/>
    </xf>
    <xf numFmtId="0" fontId="17" fillId="4" borderId="0" xfId="0" applyFont="1" applyFill="1" applyBorder="1" applyAlignment="1" applyProtection="1"/>
    <xf numFmtId="0" fontId="17" fillId="4" borderId="0" xfId="0" applyFont="1" applyFill="1" applyAlignment="1" applyProtection="1"/>
    <xf numFmtId="0" fontId="17" fillId="2" borderId="0" xfId="0" applyFont="1" applyFill="1" applyBorder="1" applyAlignment="1" applyProtection="1"/>
    <xf numFmtId="3" fontId="17" fillId="5" borderId="1" xfId="1" applyNumberFormat="1" applyFont="1" applyFill="1" applyBorder="1" applyAlignment="1" applyProtection="1">
      <alignment vertical="center" wrapText="1"/>
    </xf>
    <xf numFmtId="3" fontId="17" fillId="2" borderId="1" xfId="1" applyNumberFormat="1" applyFont="1" applyFill="1" applyBorder="1" applyAlignment="1" applyProtection="1">
      <alignment vertical="center" wrapText="1"/>
    </xf>
    <xf numFmtId="0" fontId="26" fillId="0" borderId="1" xfId="0" applyFont="1" applyBorder="1" applyAlignment="1"/>
    <xf numFmtId="0" fontId="11" fillId="2" borderId="1" xfId="0" applyFont="1" applyFill="1" applyBorder="1" applyAlignment="1"/>
    <xf numFmtId="0" fontId="17" fillId="0" borderId="1" xfId="1" applyFont="1" applyFill="1" applyBorder="1" applyAlignment="1" applyProtection="1">
      <alignment vertical="center" wrapText="1"/>
    </xf>
    <xf numFmtId="0" fontId="17" fillId="0" borderId="1" xfId="0" applyFont="1" applyFill="1" applyBorder="1" applyAlignment="1" applyProtection="1">
      <protection locked="0"/>
    </xf>
    <xf numFmtId="0" fontId="17" fillId="2" borderId="0" xfId="0" applyFont="1" applyFill="1" applyAlignment="1" applyProtection="1">
      <protection locked="0"/>
    </xf>
    <xf numFmtId="0" fontId="11" fillId="2" borderId="0" xfId="0" applyFont="1" applyFill="1" applyAlignment="1" applyProtection="1">
      <protection locked="0"/>
    </xf>
    <xf numFmtId="0" fontId="11" fillId="2" borderId="0" xfId="0" applyFont="1" applyFill="1" applyAlignment="1"/>
    <xf numFmtId="0" fontId="21" fillId="0" borderId="0" xfId="0" applyFont="1" applyFill="1" applyProtection="1"/>
    <xf numFmtId="3" fontId="17" fillId="0" borderId="1" xfId="1" applyNumberFormat="1" applyFont="1" applyFill="1" applyBorder="1" applyAlignment="1" applyProtection="1">
      <alignment horizontal="center" vertical="center" wrapText="1"/>
    </xf>
    <xf numFmtId="3" fontId="17" fillId="4" borderId="1" xfId="1" applyNumberFormat="1" applyFont="1" applyFill="1" applyBorder="1" applyAlignment="1" applyProtection="1">
      <alignment horizontal="center" vertical="center" wrapText="1"/>
    </xf>
    <xf numFmtId="0" fontId="17" fillId="0" borderId="0" xfId="0" applyFont="1" applyFill="1" applyAlignment="1" applyProtection="1">
      <alignment horizontal="center"/>
    </xf>
    <xf numFmtId="0" fontId="17" fillId="0" borderId="0" xfId="1" applyFont="1" applyFill="1" applyAlignment="1" applyProtection="1">
      <alignment horizontal="center" vertical="center"/>
    </xf>
    <xf numFmtId="3" fontId="17" fillId="0" borderId="1" xfId="0" applyNumberFormat="1" applyFont="1" applyFill="1" applyBorder="1" applyAlignment="1" applyProtection="1">
      <alignment horizontal="center"/>
    </xf>
    <xf numFmtId="0" fontId="17" fillId="0" borderId="0" xfId="0" applyFont="1" applyFill="1" applyAlignment="1" applyProtection="1">
      <alignment horizontal="center"/>
      <protection locked="0"/>
    </xf>
    <xf numFmtId="0" fontId="11" fillId="0" borderId="0" xfId="0" applyFont="1" applyFill="1" applyAlignment="1" applyProtection="1">
      <alignment horizontal="center"/>
      <protection locked="0"/>
    </xf>
    <xf numFmtId="3" fontId="17" fillId="0" borderId="0" xfId="0" applyNumberFormat="1" applyFont="1" applyFill="1" applyAlignment="1" applyProtection="1">
      <alignment horizontal="center"/>
      <protection locked="0"/>
    </xf>
    <xf numFmtId="0" fontId="17" fillId="0" borderId="3" xfId="0" applyFont="1" applyFill="1" applyBorder="1" applyAlignment="1" applyProtection="1">
      <alignment horizontal="center"/>
      <protection locked="0"/>
    </xf>
    <xf numFmtId="0" fontId="11" fillId="0" borderId="0" xfId="0" applyFont="1" applyFill="1" applyAlignment="1">
      <alignment horizontal="center"/>
    </xf>
    <xf numFmtId="0" fontId="17" fillId="4" borderId="0" xfId="0" applyFont="1" applyFill="1" applyAlignment="1" applyProtection="1">
      <alignment horizontal="center"/>
    </xf>
    <xf numFmtId="0" fontId="17" fillId="2" borderId="0" xfId="0" applyFont="1" applyFill="1" applyAlignment="1" applyProtection="1">
      <alignment horizontal="center"/>
    </xf>
    <xf numFmtId="3" fontId="17" fillId="4" borderId="1" xfId="0" applyNumberFormat="1" applyFont="1" applyFill="1" applyBorder="1" applyAlignment="1" applyProtection="1">
      <alignment horizontal="center"/>
    </xf>
    <xf numFmtId="0" fontId="17" fillId="2" borderId="0" xfId="0" applyFont="1" applyFill="1" applyAlignment="1" applyProtection="1">
      <alignment horizontal="center"/>
      <protection locked="0"/>
    </xf>
    <xf numFmtId="0" fontId="11" fillId="2" borderId="0" xfId="0" applyFont="1" applyFill="1" applyAlignment="1" applyProtection="1">
      <alignment horizontal="center"/>
      <protection locked="0"/>
    </xf>
    <xf numFmtId="0" fontId="11" fillId="2" borderId="0" xfId="0" applyFont="1" applyFill="1" applyAlignment="1">
      <alignment horizontal="center"/>
    </xf>
    <xf numFmtId="3" fontId="17" fillId="2" borderId="1" xfId="1" applyNumberFormat="1" applyFont="1" applyFill="1" applyBorder="1" applyAlignment="1" applyProtection="1">
      <alignment horizontal="left" vertical="center" wrapText="1"/>
    </xf>
    <xf numFmtId="0" fontId="19" fillId="0" borderId="1" xfId="2" applyFont="1" applyFill="1" applyBorder="1" applyAlignment="1">
      <alignment horizontal="center" vertical="center" wrapText="1"/>
    </xf>
    <xf numFmtId="0" fontId="57" fillId="0" borderId="1" xfId="2" applyFont="1" applyFill="1" applyBorder="1" applyAlignment="1">
      <alignment horizontal="center" vertical="center" wrapText="1"/>
    </xf>
    <xf numFmtId="0" fontId="57" fillId="0" borderId="1" xfId="0" applyFont="1" applyFill="1" applyBorder="1" applyAlignment="1">
      <alignment horizontal="center" vertical="center" wrapText="1"/>
    </xf>
    <xf numFmtId="0" fontId="41" fillId="0" borderId="1" xfId="0" applyFont="1" applyFill="1" applyBorder="1" applyAlignment="1" applyProtection="1">
      <alignment vertical="center" wrapText="1"/>
    </xf>
    <xf numFmtId="0" fontId="41" fillId="0" borderId="1" xfId="0" applyFont="1" applyFill="1" applyBorder="1" applyAlignment="1" applyProtection="1">
      <alignment vertical="center"/>
    </xf>
    <xf numFmtId="0" fontId="41" fillId="0" borderId="1" xfId="1" applyFont="1" applyFill="1" applyBorder="1" applyAlignment="1" applyProtection="1">
      <alignment vertical="center"/>
    </xf>
    <xf numFmtId="0" fontId="19" fillId="0" borderId="1" xfId="0" applyFont="1" applyFill="1" applyBorder="1" applyAlignment="1">
      <alignment vertical="center" wrapText="1"/>
    </xf>
    <xf numFmtId="0" fontId="45" fillId="0" borderId="1" xfId="1" applyFont="1" applyFill="1" applyBorder="1" applyAlignment="1" applyProtection="1">
      <alignment vertical="center" wrapText="1"/>
    </xf>
    <xf numFmtId="0" fontId="17" fillId="0" borderId="1" xfId="1" applyFont="1" applyFill="1" applyBorder="1" applyAlignment="1" applyProtection="1">
      <alignment vertical="center"/>
    </xf>
    <xf numFmtId="0" fontId="41" fillId="0" borderId="1" xfId="1" applyFont="1" applyFill="1" applyBorder="1" applyAlignment="1" applyProtection="1">
      <alignment vertical="center" wrapText="1"/>
    </xf>
    <xf numFmtId="0" fontId="47" fillId="0" borderId="1" xfId="0" applyFont="1" applyFill="1" applyBorder="1" applyAlignment="1"/>
    <xf numFmtId="0" fontId="48" fillId="0" borderId="1" xfId="0" applyFont="1" applyFill="1" applyBorder="1" applyAlignment="1"/>
    <xf numFmtId="0" fontId="48" fillId="0" borderId="0" xfId="0" applyFont="1" applyFill="1" applyAlignment="1"/>
    <xf numFmtId="0" fontId="41" fillId="0" borderId="1" xfId="1" applyFont="1" applyFill="1" applyBorder="1" applyAlignment="1" applyProtection="1">
      <alignment horizontal="left" vertical="center" wrapText="1" indent="1"/>
    </xf>
    <xf numFmtId="3" fontId="17" fillId="5" borderId="1" xfId="1" applyNumberFormat="1" applyFont="1" applyFill="1" applyBorder="1" applyAlignment="1" applyProtection="1">
      <alignment horizontal="center" vertical="center" wrapText="1"/>
    </xf>
    <xf numFmtId="3" fontId="17" fillId="2" borderId="1" xfId="1" applyNumberFormat="1" applyFont="1" applyFill="1" applyBorder="1" applyAlignment="1" applyProtection="1">
      <alignment horizontal="center" vertical="center" wrapText="1"/>
    </xf>
    <xf numFmtId="0" fontId="17" fillId="4" borderId="0" xfId="0" applyFont="1" applyFill="1" applyBorder="1" applyAlignment="1" applyProtection="1">
      <alignment horizontal="center"/>
    </xf>
    <xf numFmtId="0" fontId="17" fillId="2" borderId="0" xfId="0" applyFont="1" applyFill="1" applyBorder="1" applyAlignment="1" applyProtection="1">
      <alignment horizontal="center"/>
    </xf>
    <xf numFmtId="0" fontId="26" fillId="0" borderId="1" xfId="0" applyFont="1" applyBorder="1" applyAlignment="1">
      <alignment horizontal="center"/>
    </xf>
    <xf numFmtId="0" fontId="17" fillId="0" borderId="1" xfId="1" applyFont="1" applyFill="1" applyBorder="1" applyAlignment="1" applyProtection="1">
      <alignment horizontal="center" vertical="center" wrapText="1"/>
    </xf>
    <xf numFmtId="0" fontId="17" fillId="0" borderId="1" xfId="0" applyFont="1" applyFill="1" applyBorder="1" applyAlignment="1" applyProtection="1">
      <alignment horizontal="center"/>
      <protection locked="0"/>
    </xf>
    <xf numFmtId="49" fontId="32" fillId="2" borderId="1" xfId="0" applyNumberFormat="1" applyFont="1" applyFill="1" applyBorder="1" applyAlignment="1">
      <alignment horizontal="left"/>
    </xf>
    <xf numFmtId="49" fontId="32" fillId="2" borderId="4" xfId="0" applyNumberFormat="1" applyFont="1" applyFill="1" applyBorder="1" applyAlignment="1">
      <alignment horizontal="left"/>
    </xf>
    <xf numFmtId="49" fontId="19" fillId="2" borderId="1" xfId="0" applyNumberFormat="1" applyFont="1" applyFill="1" applyBorder="1" applyAlignment="1">
      <alignment horizontal="left"/>
    </xf>
    <xf numFmtId="49" fontId="58" fillId="2" borderId="1" xfId="0" applyNumberFormat="1" applyFont="1" applyFill="1" applyBorder="1" applyAlignment="1">
      <alignment horizontal="left"/>
    </xf>
    <xf numFmtId="49" fontId="19" fillId="2" borderId="1" xfId="0" applyNumberFormat="1" applyFont="1" applyFill="1" applyBorder="1" applyAlignment="1">
      <alignment horizontal="left" vertical="center" wrapText="1"/>
    </xf>
    <xf numFmtId="49" fontId="59" fillId="2" borderId="29" xfId="0" applyNumberFormat="1" applyFont="1" applyFill="1" applyBorder="1" applyAlignment="1">
      <alignment horizontal="left"/>
    </xf>
    <xf numFmtId="49" fontId="19" fillId="2" borderId="29" xfId="0" applyNumberFormat="1" applyFont="1" applyFill="1" applyBorder="1" applyAlignment="1">
      <alignment horizontal="left" vertical="center" wrapText="1"/>
    </xf>
    <xf numFmtId="0" fontId="19" fillId="2" borderId="1" xfId="0" applyFont="1" applyFill="1" applyBorder="1" applyAlignment="1">
      <alignment horizontal="left"/>
    </xf>
    <xf numFmtId="0" fontId="32" fillId="4" borderId="0" xfId="0" applyFont="1" applyFill="1" applyBorder="1" applyProtection="1"/>
    <xf numFmtId="0" fontId="60" fillId="4" borderId="0" xfId="0" applyFont="1" applyFill="1" applyProtection="1"/>
    <xf numFmtId="0" fontId="32" fillId="2" borderId="0" xfId="0" applyFont="1" applyFill="1" applyBorder="1" applyProtection="1"/>
    <xf numFmtId="0" fontId="32" fillId="4" borderId="0" xfId="1" applyFont="1" applyFill="1" applyAlignment="1" applyProtection="1">
      <alignment horizontal="center" vertical="center"/>
    </xf>
    <xf numFmtId="3" fontId="60" fillId="5" borderId="1" xfId="1" applyNumberFormat="1" applyFont="1" applyFill="1" applyBorder="1" applyAlignment="1" applyProtection="1">
      <alignment horizontal="center" vertical="center" wrapText="1"/>
    </xf>
    <xf numFmtId="49" fontId="58" fillId="2" borderId="0" xfId="0" applyNumberFormat="1" applyFont="1" applyFill="1"/>
    <xf numFmtId="49" fontId="32" fillId="2" borderId="0" xfId="0" applyNumberFormat="1" applyFont="1" applyFill="1" applyAlignment="1">
      <alignment horizontal="left"/>
    </xf>
    <xf numFmtId="0" fontId="32" fillId="2" borderId="1" xfId="0" applyFont="1" applyFill="1" applyBorder="1" applyAlignment="1">
      <alignment horizontal="left"/>
    </xf>
    <xf numFmtId="0" fontId="32" fillId="0" borderId="1" xfId="0" applyFont="1" applyBorder="1" applyAlignment="1">
      <alignment horizontal="left"/>
    </xf>
    <xf numFmtId="49" fontId="32" fillId="0" borderId="1" xfId="0" applyNumberFormat="1" applyFont="1" applyBorder="1"/>
    <xf numFmtId="0" fontId="60" fillId="0" borderId="1" xfId="0" applyFont="1" applyFill="1" applyBorder="1" applyProtection="1">
      <protection locked="0"/>
    </xf>
    <xf numFmtId="0" fontId="60" fillId="2" borderId="0" xfId="0" applyFont="1" applyFill="1" applyAlignment="1" applyProtection="1">
      <alignment horizontal="left"/>
      <protection locked="0"/>
    </xf>
    <xf numFmtId="0" fontId="32" fillId="2" borderId="0" xfId="0" applyFont="1" applyFill="1" applyProtection="1">
      <protection locked="0"/>
    </xf>
    <xf numFmtId="0" fontId="60" fillId="2" borderId="0" xfId="0" applyFont="1" applyFill="1" applyProtection="1">
      <protection locked="0"/>
    </xf>
    <xf numFmtId="0" fontId="60" fillId="2" borderId="0" xfId="0" applyFont="1" applyFill="1"/>
    <xf numFmtId="0" fontId="32" fillId="2" borderId="0" xfId="0" applyFont="1" applyFill="1"/>
    <xf numFmtId="0" fontId="21" fillId="2" borderId="0" xfId="0" applyFont="1" applyFill="1" applyBorder="1" applyAlignment="1">
      <alignment horizontal="left" vertical="center"/>
    </xf>
    <xf numFmtId="14" fontId="21" fillId="2" borderId="0" xfId="9" applyNumberFormat="1" applyFont="1" applyFill="1" applyBorder="1" applyAlignment="1" applyProtection="1">
      <alignment horizontal="center" vertical="center"/>
    </xf>
    <xf numFmtId="0" fontId="30" fillId="3" borderId="5" xfId="9" applyFont="1" applyFill="1" applyBorder="1" applyAlignment="1" applyProtection="1">
      <alignment horizontal="center" vertical="center"/>
    </xf>
    <xf numFmtId="0" fontId="30" fillId="3" borderId="24" xfId="9" applyFont="1" applyFill="1" applyBorder="1" applyAlignment="1" applyProtection="1">
      <alignment horizontal="center" vertical="center"/>
    </xf>
    <xf numFmtId="0" fontId="30" fillId="3" borderId="4" xfId="9" applyFont="1" applyFill="1" applyBorder="1" applyAlignment="1" applyProtection="1">
      <alignment horizontal="center" vertical="center"/>
    </xf>
    <xf numFmtId="0" fontId="30" fillId="3" borderId="11" xfId="9" applyFont="1" applyFill="1" applyBorder="1" applyAlignment="1" applyProtection="1">
      <alignment horizontal="center" vertical="center"/>
    </xf>
    <xf numFmtId="0" fontId="30" fillId="3" borderId="10" xfId="9" applyFont="1" applyFill="1" applyBorder="1" applyAlignment="1" applyProtection="1">
      <alignment horizontal="center" vertical="center"/>
    </xf>
    <xf numFmtId="14" fontId="21" fillId="2" borderId="0" xfId="9" applyNumberFormat="1" applyFont="1" applyFill="1" applyBorder="1" applyAlignment="1" applyProtection="1">
      <alignment horizontal="left" vertical="center" wrapText="1"/>
    </xf>
    <xf numFmtId="14" fontId="21" fillId="2" borderId="30" xfId="9" applyNumberFormat="1" applyFont="1" applyFill="1" applyBorder="1" applyAlignment="1" applyProtection="1">
      <alignment horizontal="center" vertical="center" wrapText="1"/>
    </xf>
    <xf numFmtId="14" fontId="21" fillId="2" borderId="0" xfId="9" applyNumberFormat="1" applyFont="1" applyFill="1" applyBorder="1" applyAlignment="1" applyProtection="1">
      <alignment horizontal="center" vertical="center" wrapText="1"/>
    </xf>
    <xf numFmtId="0" fontId="26" fillId="0" borderId="0" xfId="9" applyFont="1" applyBorder="1" applyAlignment="1" applyProtection="1">
      <alignment horizontal="left" vertical="center"/>
      <protection locked="0"/>
    </xf>
    <xf numFmtId="14" fontId="17" fillId="0" borderId="0" xfId="1" applyNumberFormat="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17" fillId="4" borderId="0" xfId="1" applyFont="1" applyFill="1" applyAlignment="1" applyProtection="1">
      <alignment horizontal="center" vertical="center"/>
    </xf>
    <xf numFmtId="14" fontId="17" fillId="0" borderId="0" xfId="1" applyNumberFormat="1" applyFont="1" applyBorder="1" applyAlignment="1" applyProtection="1">
      <alignment horizontal="center" vertical="center"/>
    </xf>
    <xf numFmtId="0" fontId="17" fillId="0" borderId="0" xfId="1" applyFont="1" applyBorder="1" applyAlignment="1" applyProtection="1">
      <alignment horizontal="center" vertical="center"/>
    </xf>
    <xf numFmtId="0" fontId="17" fillId="2" borderId="0" xfId="1" applyFont="1" applyFill="1" applyBorder="1" applyAlignment="1" applyProtection="1">
      <alignment horizontal="center" vertical="center" wrapText="1"/>
    </xf>
    <xf numFmtId="0" fontId="21" fillId="4" borderId="0" xfId="0" applyFont="1" applyFill="1" applyBorder="1" applyAlignment="1" applyProtection="1">
      <alignment horizontal="left" vertical="center"/>
    </xf>
    <xf numFmtId="0" fontId="21" fillId="4" borderId="0" xfId="0" applyFont="1" applyFill="1" applyBorder="1" applyAlignment="1" applyProtection="1">
      <alignment horizontal="center" vertical="center"/>
    </xf>
    <xf numFmtId="0" fontId="21" fillId="0" borderId="0" xfId="0" applyFont="1" applyFill="1" applyBorder="1" applyAlignment="1" applyProtection="1">
      <alignment horizontal="center"/>
      <protection locked="0"/>
    </xf>
    <xf numFmtId="0" fontId="17" fillId="0" borderId="0"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21" fillId="4" borderId="0" xfId="0" applyFont="1" applyFill="1" applyAlignment="1" applyProtection="1">
      <alignment horizontal="left" vertical="center" wrapText="1"/>
    </xf>
    <xf numFmtId="0" fontId="21" fillId="4" borderId="5" xfId="1" applyFont="1" applyFill="1" applyBorder="1" applyAlignment="1" applyProtection="1">
      <alignment horizontal="center" vertical="center"/>
    </xf>
    <xf numFmtId="0" fontId="21" fillId="4" borderId="24" xfId="1" applyFont="1" applyFill="1" applyBorder="1" applyAlignment="1" applyProtection="1">
      <alignment horizontal="center" vertical="center"/>
    </xf>
    <xf numFmtId="0" fontId="21" fillId="4" borderId="4" xfId="1" applyFont="1" applyFill="1" applyBorder="1" applyAlignment="1" applyProtection="1">
      <alignment horizontal="center" vertical="center"/>
    </xf>
    <xf numFmtId="0" fontId="16" fillId="4" borderId="29" xfId="0" applyFont="1" applyFill="1" applyBorder="1" applyAlignment="1">
      <alignment horizontal="center" vertical="center"/>
    </xf>
    <xf numFmtId="0" fontId="16" fillId="4" borderId="2" xfId="0" applyFont="1" applyFill="1" applyBorder="1" applyAlignment="1">
      <alignment horizontal="center" vertical="center"/>
    </xf>
    <xf numFmtId="3" fontId="21" fillId="4" borderId="29" xfId="1" applyNumberFormat="1" applyFont="1" applyFill="1" applyBorder="1" applyAlignment="1" applyProtection="1">
      <alignment horizontal="center" vertical="center" wrapText="1"/>
    </xf>
    <xf numFmtId="3" fontId="21" fillId="4" borderId="2" xfId="1" applyNumberFormat="1" applyFont="1" applyFill="1" applyBorder="1" applyAlignment="1" applyProtection="1">
      <alignment horizontal="center" vertical="center" wrapText="1"/>
    </xf>
    <xf numFmtId="3" fontId="21" fillId="5" borderId="29" xfId="1" applyNumberFormat="1" applyFont="1" applyFill="1" applyBorder="1" applyAlignment="1" applyProtection="1">
      <alignment horizontal="center" vertical="center" wrapText="1"/>
    </xf>
    <xf numFmtId="3" fontId="21" fillId="5" borderId="2" xfId="1" applyNumberFormat="1" applyFont="1" applyFill="1" applyBorder="1" applyAlignment="1" applyProtection="1">
      <alignment horizontal="center" vertical="center" wrapText="1"/>
    </xf>
    <xf numFmtId="0" fontId="21" fillId="4" borderId="0" xfId="0" applyFont="1" applyFill="1" applyAlignment="1" applyProtection="1">
      <alignment horizontal="left"/>
    </xf>
    <xf numFmtId="0" fontId="17" fillId="2" borderId="0" xfId="0" applyFont="1" applyFill="1" applyAlignment="1" applyProtection="1">
      <alignment horizontal="left"/>
      <protection locked="0"/>
    </xf>
    <xf numFmtId="0" fontId="17" fillId="2" borderId="0" xfId="0" applyFont="1" applyFill="1" applyBorder="1" applyAlignment="1" applyProtection="1">
      <alignment horizontal="left" vertical="center"/>
      <protection locked="0"/>
    </xf>
    <xf numFmtId="0" fontId="21" fillId="0" borderId="0" xfId="0" applyFont="1" applyBorder="1" applyAlignment="1" applyProtection="1">
      <alignment horizontal="left" vertical="center" wrapText="1"/>
      <protection locked="0"/>
    </xf>
    <xf numFmtId="14" fontId="21" fillId="2" borderId="0" xfId="10" applyNumberFormat="1" applyFont="1" applyFill="1" applyBorder="1" applyAlignment="1" applyProtection="1">
      <alignment horizontal="center" vertical="center"/>
    </xf>
    <xf numFmtId="0" fontId="21" fillId="4" borderId="0" xfId="0" applyFont="1" applyFill="1" applyAlignment="1" applyProtection="1">
      <alignment horizontal="left" vertical="center"/>
    </xf>
    <xf numFmtId="14" fontId="21" fillId="2" borderId="0" xfId="10" applyNumberFormat="1" applyFont="1" applyFill="1" applyBorder="1" applyAlignment="1" applyProtection="1">
      <alignment horizontal="left" vertical="center" wrapText="1"/>
    </xf>
    <xf numFmtId="14" fontId="21" fillId="2" borderId="30" xfId="10" applyNumberFormat="1" applyFont="1" applyFill="1" applyBorder="1" applyAlignment="1" applyProtection="1">
      <alignment horizontal="center" vertical="center"/>
    </xf>
    <xf numFmtId="14" fontId="21" fillId="2" borderId="30" xfId="10" applyNumberFormat="1" applyFont="1" applyFill="1" applyBorder="1" applyAlignment="1" applyProtection="1">
      <alignment horizontal="center" vertical="center" wrapText="1"/>
    </xf>
    <xf numFmtId="14" fontId="21" fillId="2" borderId="0" xfId="10" applyNumberFormat="1"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protection locked="0"/>
    </xf>
    <xf numFmtId="0" fontId="17" fillId="2" borderId="0" xfId="1" applyFont="1" applyFill="1" applyBorder="1" applyAlignment="1" applyProtection="1">
      <alignment horizontal="left" vertical="center" wrapText="1"/>
    </xf>
    <xf numFmtId="0" fontId="17" fillId="0" borderId="0" xfId="0" applyFont="1" applyAlignment="1" applyProtection="1">
      <alignment horizontal="center" vertical="center"/>
      <protection locked="0"/>
    </xf>
    <xf numFmtId="0" fontId="21" fillId="4" borderId="0" xfId="0" applyFont="1" applyFill="1" applyAlignment="1" applyProtection="1">
      <alignment horizontal="left" wrapText="1"/>
    </xf>
    <xf numFmtId="0" fontId="17" fillId="0" borderId="0" xfId="0" applyFont="1" applyAlignment="1" applyProtection="1">
      <alignment horizontal="left"/>
      <protection locked="0"/>
    </xf>
    <xf numFmtId="0" fontId="20" fillId="4" borderId="5" xfId="1" applyFont="1" applyFill="1" applyBorder="1" applyAlignment="1" applyProtection="1">
      <alignment horizontal="center" vertical="center"/>
    </xf>
    <xf numFmtId="0" fontId="20" fillId="4" borderId="24" xfId="1" applyFont="1" applyFill="1" applyBorder="1" applyAlignment="1" applyProtection="1">
      <alignment horizontal="center" vertical="center"/>
    </xf>
    <xf numFmtId="0" fontId="20" fillId="4" borderId="4" xfId="1" applyFont="1" applyFill="1" applyBorder="1" applyAlignment="1" applyProtection="1">
      <alignment horizontal="center" vertical="center"/>
    </xf>
    <xf numFmtId="0" fontId="20" fillId="4" borderId="0" xfId="0" applyFont="1" applyFill="1" applyAlignment="1" applyProtection="1">
      <alignment horizontal="left"/>
    </xf>
    <xf numFmtId="0" fontId="21" fillId="0" borderId="0" xfId="0" applyFont="1" applyBorder="1" applyAlignment="1" applyProtection="1">
      <alignment horizontal="center" vertical="center" wrapText="1"/>
      <protection locked="0"/>
    </xf>
    <xf numFmtId="0" fontId="17" fillId="4" borderId="0" xfId="1" applyFont="1" applyFill="1" applyAlignment="1" applyProtection="1">
      <alignment horizontal="right" vertical="center"/>
    </xf>
    <xf numFmtId="0" fontId="17" fillId="4" borderId="1" xfId="4" applyFont="1" applyFill="1" applyBorder="1" applyAlignment="1" applyProtection="1">
      <alignment horizontal="center" vertical="center" wrapText="1"/>
    </xf>
    <xf numFmtId="0" fontId="17" fillId="4" borderId="0" xfId="1" applyFont="1" applyFill="1" applyBorder="1" applyAlignment="1" applyProtection="1">
      <alignment horizontal="center" vertical="center"/>
    </xf>
    <xf numFmtId="0" fontId="16" fillId="4" borderId="0" xfId="0" applyFont="1" applyFill="1" applyAlignment="1" applyProtection="1">
      <alignment horizontal="left"/>
    </xf>
    <xf numFmtId="0" fontId="16" fillId="4" borderId="0" xfId="3" applyFont="1" applyFill="1" applyAlignment="1" applyProtection="1">
      <alignment horizontal="left"/>
    </xf>
    <xf numFmtId="0" fontId="16" fillId="0" borderId="0" xfId="3" applyFont="1" applyAlignment="1" applyProtection="1">
      <alignment horizontal="left" vertical="center" wrapText="1"/>
      <protection locked="0"/>
    </xf>
    <xf numFmtId="0" fontId="11" fillId="0" borderId="0" xfId="3" applyFont="1" applyAlignment="1" applyProtection="1">
      <alignment horizontal="left" vertical="center" wrapText="1"/>
      <protection locked="0"/>
    </xf>
    <xf numFmtId="0" fontId="11" fillId="0" borderId="0" xfId="3" applyFont="1" applyAlignment="1" applyProtection="1">
      <alignment horizontal="left" vertical="center"/>
      <protection locked="0"/>
    </xf>
    <xf numFmtId="0" fontId="29" fillId="4" borderId="0" xfId="3" applyFont="1" applyFill="1" applyBorder="1" applyAlignment="1">
      <alignment horizontal="left" vertical="center" wrapText="1"/>
    </xf>
    <xf numFmtId="0" fontId="17" fillId="4" borderId="0" xfId="3" applyFont="1" applyFill="1" applyBorder="1" applyAlignment="1" applyProtection="1">
      <alignment horizontal="left" vertical="center"/>
    </xf>
    <xf numFmtId="0" fontId="18" fillId="0" borderId="24" xfId="3" applyFont="1" applyBorder="1" applyAlignment="1">
      <alignment horizontal="center" vertical="center"/>
    </xf>
    <xf numFmtId="0" fontId="35" fillId="0" borderId="0" xfId="9" applyFont="1" applyBorder="1" applyAlignment="1" applyProtection="1">
      <alignment horizontal="center" vertical="center"/>
      <protection locked="0"/>
    </xf>
    <xf numFmtId="0" fontId="45" fillId="0" borderId="0" xfId="9" applyFont="1" applyBorder="1" applyAlignment="1" applyProtection="1">
      <alignment horizontal="left" vertical="center" wrapText="1"/>
      <protection locked="0"/>
    </xf>
    <xf numFmtId="0" fontId="45" fillId="0" borderId="0" xfId="9" applyFont="1" applyAlignment="1" applyProtection="1">
      <alignment vertical="center"/>
      <protection locked="0"/>
    </xf>
    <xf numFmtId="0" fontId="35" fillId="0" borderId="0" xfId="9" applyFont="1" applyBorder="1" applyAlignment="1" applyProtection="1">
      <alignment horizontal="center"/>
      <protection locked="0"/>
    </xf>
    <xf numFmtId="0" fontId="35" fillId="0" borderId="0" xfId="15" applyFont="1" applyFill="1" applyBorder="1" applyAlignment="1" applyProtection="1">
      <alignment horizontal="center"/>
      <protection locked="0"/>
    </xf>
    <xf numFmtId="0" fontId="45" fillId="0" borderId="0" xfId="9" applyFont="1" applyFill="1" applyBorder="1" applyAlignment="1" applyProtection="1">
      <alignment horizontal="left" vertical="center" wrapText="1"/>
      <protection locked="0"/>
    </xf>
    <xf numFmtId="0" fontId="45" fillId="0" borderId="0" xfId="15" applyFont="1" applyFill="1" applyAlignment="1" applyProtection="1">
      <alignment vertical="center"/>
      <protection locked="0"/>
    </xf>
    <xf numFmtId="0" fontId="61" fillId="0" borderId="1" xfId="0" applyFont="1" applyBorder="1" applyAlignment="1">
      <alignment wrapText="1"/>
    </xf>
  </cellXfs>
  <cellStyles count="19">
    <cellStyle name="Normal" xfId="0" builtinId="0"/>
    <cellStyle name="Normal 2" xfId="2"/>
    <cellStyle name="Normal 3" xfId="3"/>
    <cellStyle name="Normal 4" xfId="4"/>
    <cellStyle name="Normal 4 2" xfId="18"/>
    <cellStyle name="Normal 5" xfId="5"/>
    <cellStyle name="Normal 5 2" xfId="6"/>
    <cellStyle name="Normal 5 2 2" xfId="7"/>
    <cellStyle name="Normal 5 2 2 2" xfId="14"/>
    <cellStyle name="Normal 5 2 2 2 2" xfId="17"/>
    <cellStyle name="Normal 5 2 3" xfId="8"/>
    <cellStyle name="Normal 5 2 3 2" xfId="11"/>
    <cellStyle name="Normal 5 3" xfId="9"/>
    <cellStyle name="Normal 5 3 2" xfId="10"/>
    <cellStyle name="Normal 5 3 2 2" xfId="16"/>
    <cellStyle name="Normal 5 3 3" xfId="15"/>
    <cellStyle name="Normal 6" xfId="12"/>
    <cellStyle name="Normal 7" xfId="13"/>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81</xdr:row>
      <xdr:rowOff>171450</xdr:rowOff>
    </xdr:from>
    <xdr:to>
      <xdr:col>2</xdr:col>
      <xdr:colOff>1495425</xdr:colOff>
      <xdr:row>81</xdr:row>
      <xdr:rowOff>171450</xdr:rowOff>
    </xdr:to>
    <xdr:cxnSp macro="">
      <xdr:nvCxnSpPr>
        <xdr:cNvPr id="2" name="Straight Connector 1">
          <a:extLst>
            <a:ext uri="{FF2B5EF4-FFF2-40B4-BE49-F238E27FC236}">
              <a16:creationId xmlns:a16="http://schemas.microsoft.com/office/drawing/2014/main"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a16="http://schemas.microsoft.com/office/drawing/2014/main"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33</xdr:row>
      <xdr:rowOff>171450</xdr:rowOff>
    </xdr:from>
    <xdr:to>
      <xdr:col>1</xdr:col>
      <xdr:colOff>1495425</xdr:colOff>
      <xdr:row>33</xdr:row>
      <xdr:rowOff>171450</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33</xdr:row>
      <xdr:rowOff>180975</xdr:rowOff>
    </xdr:from>
    <xdr:to>
      <xdr:col>2</xdr:col>
      <xdr:colOff>554556</xdr:colOff>
      <xdr:row>33</xdr:row>
      <xdr:rowOff>182563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104</xdr:row>
      <xdr:rowOff>171450</xdr:rowOff>
    </xdr:from>
    <xdr:to>
      <xdr:col>2</xdr:col>
      <xdr:colOff>1495425</xdr:colOff>
      <xdr:row>104</xdr:row>
      <xdr:rowOff>171450</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41</xdr:row>
      <xdr:rowOff>4082</xdr:rowOff>
    </xdr:from>
    <xdr:to>
      <xdr:col>5</xdr:col>
      <xdr:colOff>110219</xdr:colOff>
      <xdr:row>41</xdr:row>
      <xdr:rowOff>4082</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a16="http://schemas.microsoft.com/office/drawing/2014/main"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38</xdr:row>
      <xdr:rowOff>171450</xdr:rowOff>
    </xdr:from>
    <xdr:to>
      <xdr:col>1</xdr:col>
      <xdr:colOff>1495425</xdr:colOff>
      <xdr:row>38</xdr:row>
      <xdr:rowOff>171450</xdr:rowOff>
    </xdr:to>
    <xdr:cxnSp macro="">
      <xdr:nvCxnSpPr>
        <xdr:cNvPr id="2" name="Straight Connector 1">
          <a:extLst>
            <a:ext uri="{FF2B5EF4-FFF2-40B4-BE49-F238E27FC236}">
              <a16:creationId xmlns:a16="http://schemas.microsoft.com/office/drawing/2014/main"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38</xdr:row>
      <xdr:rowOff>180975</xdr:rowOff>
    </xdr:from>
    <xdr:to>
      <xdr:col>2</xdr:col>
      <xdr:colOff>554556</xdr:colOff>
      <xdr:row>38</xdr:row>
      <xdr:rowOff>182563</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C:\Users\nzaalishvili\AppData\Local\Microsoft\Windows\Temporary%20Internet%20Files\Content.Outlook\NKXX6P1B\Users\lmerabishvili\AppData\Local\Microsoft\Windows\Temporary%20Internet%20Files\Content.Outlook\DELNJLCD\axali%20formebiV3.xlsx?73B76F82" TargetMode="External"/><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showGridLines="0" tabSelected="1" view="pageBreakPreview" zoomScale="86" zoomScaleNormal="100" zoomScaleSheetLayoutView="86" workbookViewId="0">
      <selection activeCell="F38" sqref="F38:F39"/>
    </sheetView>
  </sheetViews>
  <sheetFormatPr defaultColWidth="9.140625" defaultRowHeight="15"/>
  <cols>
    <col min="1" max="1" width="6.28515625" style="387" bestFit="1" customWidth="1"/>
    <col min="2" max="2" width="13.140625" style="387" customWidth="1"/>
    <col min="3" max="3" width="17" style="387" customWidth="1"/>
    <col min="4" max="4" width="15.140625" style="387" customWidth="1"/>
    <col min="5" max="5" width="21.85546875" style="387" customWidth="1"/>
    <col min="6" max="6" width="19.140625" style="411" customWidth="1"/>
    <col min="7" max="7" width="14.7109375" style="411" customWidth="1"/>
    <col min="8" max="8" width="15.140625" style="411" customWidth="1"/>
    <col min="9" max="9" width="16.42578125" style="387" bestFit="1" customWidth="1"/>
    <col min="10" max="10" width="13.140625" style="387" customWidth="1"/>
    <col min="11" max="11" width="12.85546875" style="405" customWidth="1"/>
    <col min="12" max="12" width="8.7109375" style="387" customWidth="1"/>
    <col min="13" max="13" width="15.28515625" style="387" customWidth="1"/>
    <col min="14" max="16384" width="9.140625" style="387"/>
  </cols>
  <sheetData>
    <row r="1" spans="1:14" s="368" customFormat="1">
      <c r="A1" s="215" t="s">
        <v>507</v>
      </c>
      <c r="C1" s="369"/>
      <c r="D1" s="369"/>
      <c r="E1" s="370"/>
      <c r="F1" s="211"/>
      <c r="G1" s="370"/>
      <c r="H1" s="214"/>
      <c r="I1" s="369"/>
      <c r="J1" s="370"/>
      <c r="K1" s="370"/>
      <c r="L1" s="370"/>
      <c r="M1" s="372" t="s">
        <v>94</v>
      </c>
    </row>
    <row r="2" spans="1:14" s="368" customFormat="1">
      <c r="A2" s="213" t="s">
        <v>124</v>
      </c>
      <c r="B2" s="369"/>
      <c r="C2" s="369"/>
      <c r="D2" s="369"/>
      <c r="E2" s="370"/>
      <c r="F2" s="211"/>
      <c r="G2" s="370"/>
      <c r="H2" s="212"/>
      <c r="I2" s="369"/>
      <c r="J2" s="370"/>
      <c r="K2" s="370"/>
      <c r="L2" s="370"/>
      <c r="M2" s="373" t="s">
        <v>573</v>
      </c>
    </row>
    <row r="3" spans="1:14" s="368" customFormat="1">
      <c r="A3" s="374"/>
      <c r="B3" s="369"/>
      <c r="C3" s="375"/>
      <c r="D3" s="376"/>
      <c r="E3" s="370"/>
      <c r="F3" s="377"/>
      <c r="G3" s="370"/>
      <c r="H3" s="370"/>
      <c r="I3" s="211"/>
      <c r="J3" s="369"/>
      <c r="K3" s="370"/>
      <c r="L3" s="369"/>
      <c r="M3" s="379"/>
    </row>
    <row r="4" spans="1:14" s="368" customFormat="1" ht="15.75" thickBot="1">
      <c r="A4" s="223" t="s">
        <v>254</v>
      </c>
      <c r="B4" s="211"/>
      <c r="C4" s="211"/>
      <c r="D4" s="612" t="s">
        <v>513</v>
      </c>
      <c r="E4" s="612"/>
      <c r="F4" s="612"/>
      <c r="G4" s="612"/>
      <c r="H4" s="612"/>
      <c r="I4" s="612"/>
      <c r="J4" s="381"/>
      <c r="K4" s="378"/>
      <c r="L4" s="380"/>
      <c r="M4" s="382"/>
    </row>
    <row r="5" spans="1:14" ht="20.25" customHeight="1" thickBot="1">
      <c r="A5" s="383"/>
      <c r="B5" s="384"/>
      <c r="C5" s="385"/>
      <c r="D5" s="385"/>
      <c r="E5" s="614" t="s">
        <v>475</v>
      </c>
      <c r="F5" s="615"/>
      <c r="G5" s="615"/>
      <c r="H5" s="616"/>
      <c r="I5" s="617" t="s">
        <v>488</v>
      </c>
      <c r="J5" s="617"/>
      <c r="K5" s="617"/>
      <c r="L5" s="618"/>
      <c r="M5" s="386"/>
    </row>
    <row r="6" spans="1:14" s="396" customFormat="1" ht="55.5" customHeight="1" thickBot="1">
      <c r="A6" s="388" t="s">
        <v>64</v>
      </c>
      <c r="B6" s="389" t="s">
        <v>125</v>
      </c>
      <c r="C6" s="389" t="s">
        <v>506</v>
      </c>
      <c r="D6" s="390" t="s">
        <v>260</v>
      </c>
      <c r="E6" s="391" t="s">
        <v>508</v>
      </c>
      <c r="F6" s="391" t="s">
        <v>447</v>
      </c>
      <c r="G6" s="391" t="s">
        <v>435</v>
      </c>
      <c r="H6" s="391" t="s">
        <v>434</v>
      </c>
      <c r="I6" s="391" t="s">
        <v>386</v>
      </c>
      <c r="J6" s="392" t="s">
        <v>257</v>
      </c>
      <c r="K6" s="393" t="s">
        <v>505</v>
      </c>
      <c r="L6" s="394" t="s">
        <v>210</v>
      </c>
      <c r="M6" s="395" t="s">
        <v>211</v>
      </c>
    </row>
    <row r="7" spans="1:14" s="401" customFormat="1" ht="15.75" thickBot="1">
      <c r="A7" s="397">
        <v>1</v>
      </c>
      <c r="B7" s="398">
        <v>2</v>
      </c>
      <c r="C7" s="399">
        <v>3</v>
      </c>
      <c r="D7" s="399">
        <v>4</v>
      </c>
      <c r="E7" s="397">
        <v>5</v>
      </c>
      <c r="F7" s="398">
        <v>6</v>
      </c>
      <c r="G7" s="399">
        <v>7</v>
      </c>
      <c r="H7" s="398">
        <v>8</v>
      </c>
      <c r="I7" s="397">
        <v>9</v>
      </c>
      <c r="J7" s="398">
        <v>10</v>
      </c>
      <c r="K7" s="398">
        <v>11</v>
      </c>
      <c r="L7" s="400">
        <v>12</v>
      </c>
      <c r="M7" s="395">
        <v>13</v>
      </c>
    </row>
    <row r="8" spans="1:14" ht="25.5">
      <c r="A8" s="418">
        <v>1</v>
      </c>
      <c r="B8" s="419" t="s">
        <v>514</v>
      </c>
      <c r="C8" s="420" t="s">
        <v>515</v>
      </c>
      <c r="D8" s="421">
        <v>12000</v>
      </c>
      <c r="E8" s="422" t="s">
        <v>516</v>
      </c>
      <c r="F8" s="423" t="s">
        <v>517</v>
      </c>
      <c r="G8" s="424" t="s">
        <v>518</v>
      </c>
      <c r="H8" s="424" t="s">
        <v>519</v>
      </c>
      <c r="I8" s="425"/>
      <c r="J8" s="426"/>
      <c r="K8" s="402"/>
      <c r="L8" s="427"/>
      <c r="M8" s="428"/>
      <c r="N8" s="429"/>
    </row>
    <row r="9" spans="1:14" ht="25.5">
      <c r="A9" s="430">
        <v>2</v>
      </c>
      <c r="B9" s="419" t="s">
        <v>520</v>
      </c>
      <c r="C9" s="420" t="s">
        <v>515</v>
      </c>
      <c r="D9" s="431">
        <v>7000</v>
      </c>
      <c r="E9" s="432" t="s">
        <v>521</v>
      </c>
      <c r="F9" s="433" t="s">
        <v>522</v>
      </c>
      <c r="G9" s="433" t="s">
        <v>523</v>
      </c>
      <c r="H9" s="424" t="s">
        <v>519</v>
      </c>
      <c r="I9" s="434"/>
      <c r="J9" s="435"/>
      <c r="K9" s="403"/>
      <c r="L9" s="436"/>
      <c r="M9" s="437"/>
      <c r="N9" s="429"/>
    </row>
    <row r="10" spans="1:14" ht="35.25" customHeight="1">
      <c r="A10" s="430">
        <v>3</v>
      </c>
      <c r="B10" s="419" t="s">
        <v>514</v>
      </c>
      <c r="C10" s="420" t="s">
        <v>524</v>
      </c>
      <c r="D10" s="431">
        <v>4590</v>
      </c>
      <c r="E10" s="432" t="s">
        <v>525</v>
      </c>
      <c r="F10" s="438" t="s">
        <v>526</v>
      </c>
      <c r="G10" s="433"/>
      <c r="H10" s="433"/>
      <c r="I10" s="683" t="s">
        <v>527</v>
      </c>
      <c r="J10" s="435"/>
      <c r="K10" s="403"/>
      <c r="L10" s="436"/>
      <c r="M10" s="437"/>
      <c r="N10" s="429"/>
    </row>
    <row r="11" spans="1:14" ht="25.5">
      <c r="A11" s="418">
        <v>1</v>
      </c>
      <c r="B11" s="419" t="s">
        <v>528</v>
      </c>
      <c r="C11" s="420" t="s">
        <v>515</v>
      </c>
      <c r="D11" s="421">
        <v>5000</v>
      </c>
      <c r="E11" s="422" t="s">
        <v>529</v>
      </c>
      <c r="F11" s="440" t="s">
        <v>530</v>
      </c>
      <c r="G11" s="441" t="s">
        <v>531</v>
      </c>
      <c r="H11" s="433" t="s">
        <v>519</v>
      </c>
      <c r="I11" s="435"/>
      <c r="J11" s="435"/>
      <c r="K11" s="402"/>
      <c r="L11" s="427"/>
      <c r="M11" s="428"/>
      <c r="N11" s="429"/>
    </row>
    <row r="12" spans="1:14" ht="25.5">
      <c r="A12" s="430">
        <v>2</v>
      </c>
      <c r="B12" s="419" t="s">
        <v>532</v>
      </c>
      <c r="C12" s="420" t="s">
        <v>515</v>
      </c>
      <c r="D12" s="431">
        <v>870</v>
      </c>
      <c r="E12" s="432" t="s">
        <v>533</v>
      </c>
      <c r="F12" s="440" t="s">
        <v>534</v>
      </c>
      <c r="G12" s="441" t="s">
        <v>535</v>
      </c>
      <c r="H12" s="424" t="s">
        <v>519</v>
      </c>
      <c r="I12" s="434"/>
      <c r="J12" s="435"/>
      <c r="K12" s="403"/>
      <c r="L12" s="436"/>
      <c r="M12" s="437"/>
      <c r="N12" s="429"/>
    </row>
    <row r="13" spans="1:14" ht="25.5">
      <c r="A13" s="430">
        <v>3</v>
      </c>
      <c r="B13" s="419">
        <v>44236</v>
      </c>
      <c r="C13" s="420" t="s">
        <v>515</v>
      </c>
      <c r="D13" s="431">
        <v>300</v>
      </c>
      <c r="E13" s="432" t="s">
        <v>536</v>
      </c>
      <c r="F13" s="440" t="s">
        <v>537</v>
      </c>
      <c r="G13" s="441" t="s">
        <v>538</v>
      </c>
      <c r="H13" s="424" t="s">
        <v>519</v>
      </c>
      <c r="I13" s="439"/>
      <c r="J13" s="435"/>
      <c r="K13" s="403"/>
      <c r="L13" s="436"/>
      <c r="M13" s="437"/>
      <c r="N13" s="429"/>
    </row>
    <row r="14" spans="1:14" ht="25.5">
      <c r="A14" s="430">
        <v>4</v>
      </c>
      <c r="B14" s="419">
        <v>44264</v>
      </c>
      <c r="C14" s="420" t="s">
        <v>515</v>
      </c>
      <c r="D14" s="431">
        <v>3000</v>
      </c>
      <c r="E14" s="432" t="s">
        <v>539</v>
      </c>
      <c r="F14" s="440" t="s">
        <v>540</v>
      </c>
      <c r="G14" s="441" t="s">
        <v>541</v>
      </c>
      <c r="H14" s="424" t="s">
        <v>519</v>
      </c>
      <c r="I14" s="434"/>
      <c r="J14" s="435"/>
      <c r="K14" s="403"/>
      <c r="L14" s="436"/>
      <c r="M14" s="437"/>
      <c r="N14" s="429"/>
    </row>
    <row r="15" spans="1:14" ht="25.5">
      <c r="A15" s="430">
        <v>5</v>
      </c>
      <c r="B15" s="419">
        <v>44386</v>
      </c>
      <c r="C15" s="420" t="s">
        <v>515</v>
      </c>
      <c r="D15" s="431">
        <v>1000</v>
      </c>
      <c r="E15" s="432" t="s">
        <v>542</v>
      </c>
      <c r="F15" s="440" t="s">
        <v>543</v>
      </c>
      <c r="G15" s="441" t="s">
        <v>544</v>
      </c>
      <c r="H15" s="424" t="s">
        <v>519</v>
      </c>
      <c r="I15" s="434"/>
      <c r="J15" s="435"/>
      <c r="K15" s="403"/>
      <c r="L15" s="436"/>
      <c r="M15" s="437"/>
      <c r="N15" s="429"/>
    </row>
    <row r="16" spans="1:14" ht="25.5">
      <c r="A16" s="430">
        <v>6</v>
      </c>
      <c r="B16" s="419">
        <v>44448</v>
      </c>
      <c r="C16" s="420" t="s">
        <v>515</v>
      </c>
      <c r="D16" s="431">
        <v>600</v>
      </c>
      <c r="E16" s="432" t="s">
        <v>545</v>
      </c>
      <c r="F16" s="440" t="s">
        <v>546</v>
      </c>
      <c r="G16" s="441" t="s">
        <v>547</v>
      </c>
      <c r="H16" s="424" t="s">
        <v>519</v>
      </c>
      <c r="I16" s="434"/>
      <c r="J16" s="435"/>
      <c r="K16" s="403"/>
      <c r="L16" s="436"/>
      <c r="M16" s="437"/>
      <c r="N16" s="429"/>
    </row>
    <row r="17" spans="1:14" ht="25.5">
      <c r="A17" s="430">
        <v>10</v>
      </c>
      <c r="B17" s="419" t="s">
        <v>548</v>
      </c>
      <c r="C17" s="420" t="s">
        <v>515</v>
      </c>
      <c r="D17" s="442">
        <v>400</v>
      </c>
      <c r="E17" s="443" t="s">
        <v>549</v>
      </c>
      <c r="F17" s="440" t="s">
        <v>550</v>
      </c>
      <c r="G17" s="441" t="s">
        <v>551</v>
      </c>
      <c r="H17" s="424" t="s">
        <v>519</v>
      </c>
      <c r="I17" s="434"/>
      <c r="J17" s="435"/>
      <c r="K17" s="403"/>
      <c r="L17" s="436"/>
      <c r="M17" s="437"/>
      <c r="N17" s="429"/>
    </row>
    <row r="18" spans="1:14" ht="25.5">
      <c r="A18" s="430">
        <v>11</v>
      </c>
      <c r="B18" s="419" t="s">
        <v>552</v>
      </c>
      <c r="C18" s="420" t="s">
        <v>515</v>
      </c>
      <c r="D18" s="442">
        <v>1000</v>
      </c>
      <c r="E18" s="444" t="s">
        <v>553</v>
      </c>
      <c r="F18" s="440" t="s">
        <v>554</v>
      </c>
      <c r="G18" s="441" t="s">
        <v>555</v>
      </c>
      <c r="H18" s="424" t="s">
        <v>519</v>
      </c>
      <c r="I18" s="434"/>
      <c r="J18" s="435"/>
      <c r="K18" s="403"/>
      <c r="L18" s="436"/>
      <c r="M18" s="437"/>
      <c r="N18" s="429"/>
    </row>
    <row r="19" spans="1:14" ht="25.5">
      <c r="A19" s="430">
        <v>12</v>
      </c>
      <c r="B19" s="419" t="s">
        <v>552</v>
      </c>
      <c r="C19" s="420" t="s">
        <v>515</v>
      </c>
      <c r="D19" s="442">
        <v>90</v>
      </c>
      <c r="E19" s="444" t="s">
        <v>556</v>
      </c>
      <c r="F19" s="440" t="s">
        <v>557</v>
      </c>
      <c r="G19" s="441" t="s">
        <v>558</v>
      </c>
      <c r="H19" s="424" t="s">
        <v>519</v>
      </c>
      <c r="I19" s="434"/>
      <c r="J19" s="435"/>
      <c r="K19" s="403"/>
      <c r="L19" s="436"/>
      <c r="M19" s="437"/>
      <c r="N19" s="429"/>
    </row>
    <row r="20" spans="1:14" ht="25.5">
      <c r="A20" s="430">
        <v>13</v>
      </c>
      <c r="B20" s="419" t="s">
        <v>559</v>
      </c>
      <c r="C20" s="420" t="s">
        <v>515</v>
      </c>
      <c r="D20" s="442">
        <v>400</v>
      </c>
      <c r="E20" s="444" t="s">
        <v>560</v>
      </c>
      <c r="F20" s="440" t="s">
        <v>561</v>
      </c>
      <c r="G20" s="441" t="s">
        <v>562</v>
      </c>
      <c r="H20" s="424" t="s">
        <v>519</v>
      </c>
      <c r="I20" s="434"/>
      <c r="J20" s="435"/>
      <c r="K20" s="403"/>
      <c r="L20" s="436"/>
      <c r="M20" s="437"/>
      <c r="N20" s="429"/>
    </row>
    <row r="21" spans="1:14" ht="25.5">
      <c r="A21" s="430">
        <v>14</v>
      </c>
      <c r="B21" s="419" t="s">
        <v>563</v>
      </c>
      <c r="C21" s="420" t="s">
        <v>515</v>
      </c>
      <c r="D21" s="445">
        <v>220</v>
      </c>
      <c r="E21" s="444" t="s">
        <v>564</v>
      </c>
      <c r="F21" s="440" t="s">
        <v>565</v>
      </c>
      <c r="G21" s="441" t="s">
        <v>566</v>
      </c>
      <c r="H21" s="424" t="s">
        <v>519</v>
      </c>
      <c r="I21" s="434"/>
      <c r="J21" s="435"/>
      <c r="K21" s="403"/>
      <c r="L21" s="436"/>
      <c r="M21" s="437"/>
      <c r="N21" s="429"/>
    </row>
    <row r="22" spans="1:14" ht="25.5">
      <c r="A22" s="430">
        <v>15</v>
      </c>
      <c r="B22" s="419" t="s">
        <v>567</v>
      </c>
      <c r="C22" s="420" t="s">
        <v>515</v>
      </c>
      <c r="D22" s="445">
        <v>600</v>
      </c>
      <c r="E22" s="444" t="s">
        <v>521</v>
      </c>
      <c r="F22" s="440" t="s">
        <v>568</v>
      </c>
      <c r="G22" s="441" t="s">
        <v>523</v>
      </c>
      <c r="H22" s="424" t="s">
        <v>519</v>
      </c>
      <c r="I22" s="434"/>
      <c r="J22" s="435"/>
      <c r="K22" s="403"/>
      <c r="L22" s="436"/>
      <c r="M22" s="437"/>
      <c r="N22" s="429"/>
    </row>
    <row r="23" spans="1:14" ht="25.5">
      <c r="A23" s="430">
        <v>16</v>
      </c>
      <c r="B23" s="419" t="s">
        <v>569</v>
      </c>
      <c r="C23" s="420" t="s">
        <v>515</v>
      </c>
      <c r="D23" s="431">
        <v>300</v>
      </c>
      <c r="E23" s="432" t="s">
        <v>570</v>
      </c>
      <c r="F23" s="433" t="s">
        <v>571</v>
      </c>
      <c r="G23" s="433" t="s">
        <v>572</v>
      </c>
      <c r="H23" s="424" t="s">
        <v>519</v>
      </c>
      <c r="I23" s="434"/>
      <c r="J23" s="435"/>
      <c r="K23" s="403"/>
      <c r="L23" s="436"/>
      <c r="M23" s="437"/>
      <c r="N23" s="429"/>
    </row>
    <row r="24" spans="1:14" ht="16.5" customHeight="1">
      <c r="A24" s="404" t="s">
        <v>416</v>
      </c>
      <c r="B24" s="622" t="s">
        <v>476</v>
      </c>
      <c r="C24" s="622"/>
      <c r="D24" s="622"/>
      <c r="E24" s="622"/>
      <c r="F24" s="622"/>
      <c r="G24" s="622"/>
      <c r="H24" s="622"/>
      <c r="I24" s="622"/>
      <c r="J24" s="622"/>
      <c r="K24" s="622"/>
      <c r="L24" s="622"/>
      <c r="M24" s="622"/>
    </row>
    <row r="25" spans="1:14" s="678" customFormat="1" ht="11.25" customHeight="1">
      <c r="A25" s="676" t="s">
        <v>436</v>
      </c>
      <c r="B25" s="677" t="s">
        <v>477</v>
      </c>
      <c r="C25" s="677"/>
      <c r="D25" s="677"/>
      <c r="E25" s="677"/>
      <c r="F25" s="677"/>
      <c r="G25" s="677"/>
      <c r="H25" s="677"/>
      <c r="I25" s="677"/>
      <c r="J25" s="677"/>
      <c r="K25" s="677"/>
      <c r="L25" s="677"/>
      <c r="M25" s="677"/>
    </row>
    <row r="26" spans="1:14" s="678" customFormat="1" ht="34.5" customHeight="1">
      <c r="A26" s="676" t="s">
        <v>437</v>
      </c>
      <c r="B26" s="677" t="s">
        <v>509</v>
      </c>
      <c r="C26" s="677"/>
      <c r="D26" s="677"/>
      <c r="E26" s="677"/>
      <c r="F26" s="677"/>
      <c r="G26" s="677"/>
      <c r="H26" s="677"/>
      <c r="I26" s="677"/>
      <c r="J26" s="677"/>
      <c r="K26" s="677"/>
      <c r="L26" s="677"/>
      <c r="M26" s="677"/>
    </row>
    <row r="27" spans="1:14" s="678" customFormat="1" ht="11.25" customHeight="1">
      <c r="A27" s="679" t="s">
        <v>438</v>
      </c>
      <c r="B27" s="677" t="s">
        <v>489</v>
      </c>
      <c r="C27" s="677"/>
      <c r="D27" s="677"/>
      <c r="E27" s="677"/>
      <c r="F27" s="677"/>
      <c r="G27" s="677"/>
      <c r="H27" s="677"/>
      <c r="I27" s="677"/>
      <c r="J27" s="677"/>
      <c r="K27" s="677"/>
      <c r="L27" s="677"/>
      <c r="M27" s="677"/>
    </row>
    <row r="28" spans="1:14" s="682" customFormat="1" ht="12" customHeight="1">
      <c r="A28" s="680" t="s">
        <v>484</v>
      </c>
      <c r="B28" s="681" t="s">
        <v>510</v>
      </c>
      <c r="C28" s="681"/>
      <c r="D28" s="681"/>
      <c r="E28" s="681"/>
      <c r="F28" s="681"/>
      <c r="G28" s="681"/>
      <c r="H28" s="681"/>
      <c r="I28" s="681"/>
      <c r="J28" s="681"/>
      <c r="K28" s="681"/>
      <c r="L28" s="681"/>
      <c r="M28" s="681"/>
    </row>
    <row r="29" spans="1:14" s="270" customFormat="1" ht="27" customHeight="1">
      <c r="A29" s="619" t="s">
        <v>93</v>
      </c>
      <c r="B29" s="619"/>
      <c r="C29" s="406"/>
      <c r="D29" s="380"/>
      <c r="E29" s="406"/>
      <c r="F29" s="406"/>
      <c r="G29" s="380"/>
      <c r="H29" s="406"/>
      <c r="I29" s="406"/>
      <c r="J29" s="380"/>
      <c r="K29" s="371"/>
      <c r="L29" s="406"/>
      <c r="M29" s="380"/>
    </row>
    <row r="30" spans="1:14" s="270" customFormat="1" ht="15" customHeight="1">
      <c r="A30" s="406"/>
      <c r="B30" s="380"/>
      <c r="C30" s="407"/>
      <c r="D30" s="408"/>
      <c r="E30" s="407"/>
      <c r="F30" s="406"/>
      <c r="G30" s="380"/>
      <c r="H30" s="409"/>
      <c r="I30" s="406"/>
      <c r="J30" s="380"/>
      <c r="K30" s="371"/>
      <c r="L30" s="406"/>
      <c r="M30" s="380"/>
    </row>
    <row r="31" spans="1:14" s="368" customFormat="1" ht="22.9" customHeight="1">
      <c r="A31" s="406"/>
      <c r="B31" s="380"/>
      <c r="C31" s="613" t="s">
        <v>248</v>
      </c>
      <c r="D31" s="613"/>
      <c r="E31" s="613"/>
      <c r="F31" s="406"/>
      <c r="G31" s="380"/>
      <c r="H31" s="620" t="s">
        <v>385</v>
      </c>
      <c r="I31" s="410"/>
      <c r="J31" s="380"/>
      <c r="K31" s="371"/>
      <c r="L31" s="406"/>
      <c r="M31" s="380"/>
    </row>
    <row r="32" spans="1:14" s="368" customFormat="1" ht="42.75" customHeight="1">
      <c r="A32" s="406"/>
      <c r="B32" s="380"/>
      <c r="C32" s="406"/>
      <c r="D32" s="380"/>
      <c r="E32" s="406"/>
      <c r="F32" s="406"/>
      <c r="G32" s="380"/>
      <c r="H32" s="621"/>
      <c r="I32" s="410"/>
      <c r="J32" s="380"/>
      <c r="K32" s="371"/>
      <c r="L32" s="406"/>
      <c r="M32" s="380"/>
    </row>
    <row r="33" spans="1:13" s="368" customFormat="1" ht="21" customHeight="1">
      <c r="A33" s="406"/>
      <c r="B33" s="380"/>
      <c r="C33" s="613" t="s">
        <v>123</v>
      </c>
      <c r="D33" s="613"/>
      <c r="E33" s="613"/>
      <c r="F33" s="406"/>
      <c r="G33" s="380"/>
      <c r="H33" s="406"/>
      <c r="I33" s="406"/>
      <c r="J33" s="380"/>
      <c r="K33" s="371"/>
      <c r="L33" s="406"/>
      <c r="M33" s="380"/>
    </row>
    <row r="34" spans="1:13" s="368" customFormat="1" ht="15" customHeight="1">
      <c r="A34" s="209"/>
      <c r="B34" s="209"/>
      <c r="C34" s="209"/>
      <c r="D34" s="209"/>
      <c r="E34" s="387"/>
      <c r="F34" s="209"/>
      <c r="G34" s="209"/>
      <c r="H34" s="209"/>
      <c r="I34" s="209"/>
      <c r="J34" s="209"/>
      <c r="K34" s="269"/>
      <c r="L34" s="209"/>
      <c r="M34" s="209"/>
    </row>
    <row r="35" spans="1:13" s="368" customFormat="1">
      <c r="A35" s="209"/>
      <c r="B35" s="209"/>
      <c r="C35" s="209"/>
      <c r="D35" s="209"/>
      <c r="E35" s="387"/>
      <c r="F35" s="209"/>
      <c r="G35" s="209"/>
      <c r="H35" s="209"/>
      <c r="I35" s="209"/>
      <c r="J35" s="209"/>
      <c r="K35" s="269"/>
      <c r="L35" s="209"/>
      <c r="M35" s="209"/>
    </row>
    <row r="36" spans="1:13" s="368" customFormat="1">
      <c r="A36" s="209"/>
      <c r="B36" s="209"/>
      <c r="C36" s="209"/>
      <c r="D36" s="209"/>
      <c r="E36" s="387"/>
      <c r="F36" s="209"/>
      <c r="G36" s="209"/>
      <c r="H36" s="209"/>
      <c r="I36" s="209"/>
      <c r="J36" s="209"/>
      <c r="K36" s="269"/>
      <c r="L36" s="209"/>
      <c r="M36" s="209"/>
    </row>
    <row r="37" spans="1:13">
      <c r="A37" s="209"/>
      <c r="B37" s="209"/>
      <c r="C37" s="209"/>
      <c r="D37" s="209"/>
      <c r="F37" s="209"/>
      <c r="G37" s="209"/>
      <c r="H37" s="209"/>
      <c r="I37" s="209"/>
      <c r="J37" s="209"/>
      <c r="K37" s="269"/>
      <c r="L37" s="209"/>
      <c r="M37" s="209"/>
    </row>
    <row r="38" spans="1:13" s="210" customFormat="1">
      <c r="A38" s="209"/>
      <c r="B38" s="209"/>
      <c r="C38" s="209"/>
      <c r="D38" s="209"/>
      <c r="E38" s="209"/>
      <c r="F38" s="209"/>
      <c r="G38" s="209"/>
      <c r="H38" s="209"/>
      <c r="I38" s="209"/>
      <c r="J38" s="209"/>
      <c r="K38" s="269"/>
      <c r="L38" s="209"/>
      <c r="M38" s="209"/>
    </row>
    <row r="39" spans="1:13" s="210" customFormat="1">
      <c r="A39" s="387"/>
      <c r="B39" s="387"/>
      <c r="C39" s="387"/>
      <c r="D39" s="387"/>
      <c r="E39" s="387"/>
      <c r="F39" s="411"/>
      <c r="G39" s="411"/>
      <c r="H39" s="411"/>
      <c r="I39" s="387"/>
      <c r="J39" s="387"/>
      <c r="K39" s="405"/>
      <c r="L39" s="387"/>
      <c r="M39" s="387"/>
    </row>
    <row r="40" spans="1:13" s="210" customFormat="1" ht="15" customHeight="1">
      <c r="A40" s="387"/>
      <c r="B40" s="387"/>
      <c r="C40" s="387"/>
      <c r="D40" s="387"/>
      <c r="E40" s="387"/>
      <c r="F40" s="411"/>
      <c r="G40" s="411"/>
      <c r="H40" s="411"/>
      <c r="I40" s="387"/>
      <c r="J40" s="387"/>
      <c r="K40" s="405"/>
      <c r="L40" s="387"/>
      <c r="M40" s="387"/>
    </row>
    <row r="41" spans="1:13" s="210" customFormat="1">
      <c r="A41" s="387"/>
      <c r="B41" s="387"/>
      <c r="C41" s="387"/>
      <c r="D41" s="387"/>
      <c r="E41" s="387"/>
      <c r="F41" s="411"/>
      <c r="G41" s="411"/>
      <c r="H41" s="411"/>
      <c r="I41" s="387"/>
      <c r="J41" s="387"/>
      <c r="K41" s="405"/>
      <c r="L41" s="387"/>
      <c r="M41" s="387"/>
    </row>
    <row r="42" spans="1:13" s="209" customFormat="1">
      <c r="A42" s="387"/>
      <c r="B42" s="387"/>
      <c r="C42" s="387"/>
      <c r="D42" s="387"/>
      <c r="E42" s="387"/>
      <c r="F42" s="411"/>
      <c r="G42" s="411"/>
      <c r="H42" s="411"/>
      <c r="I42" s="387"/>
      <c r="J42" s="387"/>
      <c r="K42" s="405"/>
      <c r="L42" s="387"/>
      <c r="M42" s="387"/>
    </row>
    <row r="43" spans="1:13" s="209" customFormat="1">
      <c r="A43" s="387"/>
      <c r="B43" s="387"/>
      <c r="C43" s="387"/>
      <c r="D43" s="387"/>
      <c r="E43" s="387"/>
      <c r="F43" s="411"/>
      <c r="G43" s="411"/>
      <c r="H43" s="411"/>
      <c r="I43" s="387"/>
      <c r="J43" s="387"/>
      <c r="K43" s="405"/>
      <c r="L43" s="387"/>
      <c r="M43" s="387"/>
    </row>
    <row r="44" spans="1:13" s="209" customFormat="1">
      <c r="A44" s="387"/>
      <c r="B44" s="387"/>
      <c r="C44" s="387"/>
      <c r="D44" s="387"/>
      <c r="E44" s="387"/>
      <c r="F44" s="411"/>
      <c r="G44" s="411"/>
      <c r="H44" s="411"/>
      <c r="I44" s="387"/>
      <c r="J44" s="387"/>
      <c r="K44" s="405"/>
      <c r="L44" s="387"/>
      <c r="M44" s="387"/>
    </row>
    <row r="45" spans="1:13" s="209" customFormat="1">
      <c r="A45" s="387"/>
      <c r="B45" s="387"/>
      <c r="C45" s="387"/>
      <c r="D45" s="387"/>
      <c r="E45" s="387"/>
      <c r="F45" s="411"/>
      <c r="G45" s="411"/>
      <c r="H45" s="411"/>
      <c r="I45" s="387"/>
      <c r="J45" s="387"/>
      <c r="K45" s="405"/>
      <c r="L45" s="387"/>
      <c r="M45" s="387"/>
    </row>
    <row r="46" spans="1:13" s="209" customFormat="1">
      <c r="A46" s="387"/>
      <c r="B46" s="387"/>
      <c r="C46" s="387"/>
      <c r="D46" s="387"/>
      <c r="E46" s="387"/>
      <c r="F46" s="411"/>
      <c r="G46" s="411"/>
      <c r="H46" s="411"/>
      <c r="I46" s="387"/>
      <c r="J46" s="387"/>
      <c r="K46" s="405"/>
      <c r="L46" s="387"/>
      <c r="M46" s="387"/>
    </row>
    <row r="47" spans="1:13" s="209" customFormat="1">
      <c r="A47" s="387"/>
      <c r="B47" s="387"/>
      <c r="C47" s="387"/>
      <c r="D47" s="387"/>
      <c r="E47" s="387"/>
      <c r="F47" s="411"/>
      <c r="G47" s="411"/>
      <c r="H47" s="411"/>
      <c r="I47" s="387"/>
      <c r="J47" s="387"/>
      <c r="K47" s="405"/>
      <c r="L47" s="387"/>
      <c r="M47" s="387"/>
    </row>
  </sheetData>
  <mergeCells count="12">
    <mergeCell ref="D4:I4"/>
    <mergeCell ref="C33:E33"/>
    <mergeCell ref="E5:H5"/>
    <mergeCell ref="I5:L5"/>
    <mergeCell ref="A29:B29"/>
    <mergeCell ref="C31:E31"/>
    <mergeCell ref="H31:H32"/>
    <mergeCell ref="B27:M27"/>
    <mergeCell ref="B26:M26"/>
    <mergeCell ref="B25:M25"/>
    <mergeCell ref="B24:M24"/>
    <mergeCell ref="B28:M28"/>
  </mergeCells>
  <dataValidations count="4">
    <dataValidation allowBlank="1" showInputMessage="1" showErrorMessage="1" error="თვე/დღე/წელი" prompt="თვე/დღე/წელი" sqref="B8:B23"/>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8:C23">
      <formula1>"ფულადი შემოწირულობა, არაფულადი შემოწირულობა, საწევრო"</formula1>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20:F23 F9 F12 F14:F16 F18">
      <formula1>11</formula1>
    </dataValidation>
    <dataValidation operator="equal" allowBlank="1" showInputMessage="1" showErrorMessage="1" errorTitle="პირადი ნომრის შევსების წესი" error="პირადი ნომერი უნდა შეიცავდეს 11 სიმბოლოს" sqref="F8 F11 F17"/>
  </dataValidations>
  <printOptions gridLines="1"/>
  <pageMargins left="0.11810804899387577" right="0.11810804899387577" top="0.354329615048119" bottom="0.354329615048119" header="0.31496062992125984" footer="0.31496062992125984"/>
  <pageSetup scale="73" fitToHeight="0" orientation="landscape" r:id="rId1"/>
  <rowBreaks count="1" manualBreakCount="1">
    <brk id="32"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view="pageBreakPreview" zoomScale="80" zoomScaleSheetLayoutView="80" workbookViewId="0">
      <selection activeCell="H13" sqref="H13"/>
    </sheetView>
  </sheetViews>
  <sheetFormatPr defaultColWidth="9.140625" defaultRowHeight="15"/>
  <cols>
    <col min="1" max="1" width="15.7109375" style="20" customWidth="1"/>
    <col min="2" max="2" width="74.140625" style="20" customWidth="1"/>
    <col min="3" max="3" width="14.85546875" style="20" customWidth="1"/>
    <col min="4" max="4" width="13.28515625" style="20" customWidth="1"/>
    <col min="5" max="5" width="0.7109375" style="20" customWidth="1"/>
    <col min="6" max="16384" width="9.140625" style="20"/>
  </cols>
  <sheetData>
    <row r="1" spans="1:12">
      <c r="A1" s="71" t="s">
        <v>281</v>
      </c>
      <c r="B1" s="107"/>
      <c r="C1" s="625" t="s">
        <v>94</v>
      </c>
      <c r="D1" s="625"/>
      <c r="E1" s="137"/>
    </row>
    <row r="2" spans="1:12">
      <c r="A2" s="72" t="s">
        <v>124</v>
      </c>
      <c r="B2" s="107"/>
      <c r="C2" s="623" t="str">
        <f>'ფორმა N1'!M2</f>
        <v>01/01/2021-31/12/2021</v>
      </c>
      <c r="D2" s="624"/>
      <c r="E2" s="137"/>
    </row>
    <row r="3" spans="1:12">
      <c r="A3" s="72"/>
      <c r="B3" s="107"/>
      <c r="C3" s="267"/>
      <c r="D3" s="267"/>
      <c r="E3" s="137"/>
    </row>
    <row r="4" spans="1:12" s="2" customFormat="1">
      <c r="A4" s="73" t="s">
        <v>254</v>
      </c>
      <c r="B4" s="73"/>
      <c r="C4" s="72"/>
      <c r="D4" s="72"/>
      <c r="E4" s="103"/>
      <c r="L4" s="20"/>
    </row>
    <row r="5" spans="1:12" s="2" customFormat="1">
      <c r="A5" s="112" t="str">
        <f>'ფორმა N1'!D4</f>
        <v>პ/გ საქართველოს პატრიოტთა ალიანსი</v>
      </c>
      <c r="B5" s="105"/>
      <c r="C5" s="57"/>
      <c r="D5" s="57"/>
      <c r="E5" s="103"/>
    </row>
    <row r="6" spans="1:12" s="2" customFormat="1">
      <c r="A6" s="73"/>
      <c r="B6" s="73"/>
      <c r="C6" s="72"/>
      <c r="D6" s="72"/>
      <c r="E6" s="103"/>
    </row>
    <row r="7" spans="1:12" s="6" customFormat="1">
      <c r="A7" s="262"/>
      <c r="B7" s="262"/>
      <c r="C7" s="74"/>
      <c r="D7" s="74"/>
      <c r="E7" s="138"/>
    </row>
    <row r="8" spans="1:12" s="6" customFormat="1" ht="30">
      <c r="A8" s="101" t="s">
        <v>64</v>
      </c>
      <c r="B8" s="75" t="s">
        <v>11</v>
      </c>
      <c r="C8" s="75" t="s">
        <v>10</v>
      </c>
      <c r="D8" s="75" t="s">
        <v>9</v>
      </c>
      <c r="E8" s="138"/>
    </row>
    <row r="9" spans="1:12" s="9" customFormat="1" ht="18">
      <c r="A9" s="13">
        <v>1</v>
      </c>
      <c r="B9" s="13" t="s">
        <v>57</v>
      </c>
      <c r="C9" s="78">
        <f>SUM(C10,C14,C54,C57,C58,C59,C76)</f>
        <v>238075.06</v>
      </c>
      <c r="D9" s="78">
        <f>SUM(D10,D14,D54,D57,D58,D59,D65,D72,D73)</f>
        <v>230776.56</v>
      </c>
      <c r="E9" s="139"/>
      <c r="F9" s="447"/>
    </row>
    <row r="10" spans="1:12" s="9" customFormat="1" ht="18">
      <c r="A10" s="14">
        <v>1.1000000000000001</v>
      </c>
      <c r="B10" s="14" t="s">
        <v>58</v>
      </c>
      <c r="C10" s="80">
        <f>SUM(C11:C13)</f>
        <v>140261</v>
      </c>
      <c r="D10" s="80">
        <f>SUM(D11:D13)</f>
        <v>132962.5</v>
      </c>
      <c r="E10" s="139"/>
      <c r="F10" s="447"/>
    </row>
    <row r="11" spans="1:12" s="9" customFormat="1" ht="16.5" customHeight="1">
      <c r="A11" s="16" t="s">
        <v>30</v>
      </c>
      <c r="B11" s="16" t="s">
        <v>59</v>
      </c>
      <c r="C11" s="31">
        <v>140261</v>
      </c>
      <c r="D11" s="32">
        <v>132962.5</v>
      </c>
      <c r="E11" s="139"/>
    </row>
    <row r="12" spans="1:12" ht="16.5" customHeight="1">
      <c r="A12" s="16" t="s">
        <v>31</v>
      </c>
      <c r="B12" s="16" t="s">
        <v>0</v>
      </c>
      <c r="C12" s="31"/>
      <c r="D12" s="32"/>
      <c r="E12" s="137"/>
    </row>
    <row r="13" spans="1:12" s="3" customFormat="1">
      <c r="A13" s="360" t="s">
        <v>71</v>
      </c>
      <c r="B13" s="84" t="s">
        <v>486</v>
      </c>
      <c r="C13" s="4"/>
      <c r="D13" s="4"/>
      <c r="E13" s="91"/>
    </row>
    <row r="14" spans="1:12">
      <c r="A14" s="14">
        <v>1.2</v>
      </c>
      <c r="B14" s="14" t="s">
        <v>60</v>
      </c>
      <c r="C14" s="80">
        <f>SUM(C15,C18,C30:C33,C36,C37,C44,C45,C46,C47,C48,C52,C53)</f>
        <v>97814.06</v>
      </c>
      <c r="D14" s="80">
        <f>SUM(D15,D18,D30:D33,D36,D37,D44,D45,D46,D47,D48,D52,D53)</f>
        <v>97814.06</v>
      </c>
      <c r="E14" s="137"/>
    </row>
    <row r="15" spans="1:12">
      <c r="A15" s="16" t="s">
        <v>32</v>
      </c>
      <c r="B15" s="16" t="s">
        <v>1</v>
      </c>
      <c r="C15" s="79">
        <f>SUM(C16:C17)</f>
        <v>0</v>
      </c>
      <c r="D15" s="79">
        <f>SUM(D16:D17)</f>
        <v>0</v>
      </c>
      <c r="E15" s="137"/>
    </row>
    <row r="16" spans="1:12" ht="17.25" customHeight="1">
      <c r="A16" s="17" t="s">
        <v>84</v>
      </c>
      <c r="B16" s="17" t="s">
        <v>61</v>
      </c>
      <c r="C16" s="33"/>
      <c r="D16" s="34"/>
      <c r="E16" s="137"/>
    </row>
    <row r="17" spans="1:5" ht="17.25" customHeight="1">
      <c r="A17" s="17" t="s">
        <v>85</v>
      </c>
      <c r="B17" s="17" t="s">
        <v>62</v>
      </c>
      <c r="C17" s="33"/>
      <c r="D17" s="34"/>
      <c r="E17" s="137"/>
    </row>
    <row r="18" spans="1:5">
      <c r="A18" s="16" t="s">
        <v>33</v>
      </c>
      <c r="B18" s="16" t="s">
        <v>2</v>
      </c>
      <c r="C18" s="79">
        <f>SUM(C19:C24,C29)</f>
        <v>11687.609999999999</v>
      </c>
      <c r="D18" s="79">
        <f>SUM(D19:D24,D29)</f>
        <v>11687.609999999999</v>
      </c>
      <c r="E18" s="137"/>
    </row>
    <row r="19" spans="1:5" ht="30">
      <c r="A19" s="17" t="s">
        <v>12</v>
      </c>
      <c r="B19" s="17" t="s">
        <v>231</v>
      </c>
      <c r="C19" s="36">
        <v>90</v>
      </c>
      <c r="D19" s="36">
        <v>90</v>
      </c>
      <c r="E19" s="137"/>
    </row>
    <row r="20" spans="1:5">
      <c r="A20" s="17" t="s">
        <v>13</v>
      </c>
      <c r="B20" s="17" t="s">
        <v>14</v>
      </c>
      <c r="C20" s="37"/>
      <c r="D20" s="37"/>
      <c r="E20" s="137"/>
    </row>
    <row r="21" spans="1:5" ht="30">
      <c r="A21" s="17" t="s">
        <v>261</v>
      </c>
      <c r="B21" s="17" t="s">
        <v>22</v>
      </c>
      <c r="C21" s="38"/>
      <c r="D21" s="38"/>
      <c r="E21" s="137"/>
    </row>
    <row r="22" spans="1:5">
      <c r="A22" s="17" t="s">
        <v>262</v>
      </c>
      <c r="B22" s="17" t="s">
        <v>15</v>
      </c>
      <c r="C22" s="38">
        <v>100</v>
      </c>
      <c r="D22" s="38">
        <v>100</v>
      </c>
      <c r="E22" s="137"/>
    </row>
    <row r="23" spans="1:5">
      <c r="A23" s="17" t="s">
        <v>263</v>
      </c>
      <c r="B23" s="17" t="s">
        <v>16</v>
      </c>
      <c r="C23" s="35"/>
      <c r="D23" s="38"/>
      <c r="E23" s="137"/>
    </row>
    <row r="24" spans="1:5">
      <c r="A24" s="17" t="s">
        <v>264</v>
      </c>
      <c r="B24" s="17" t="s">
        <v>17</v>
      </c>
      <c r="C24" s="110">
        <f>SUM(C25:C28)</f>
        <v>11497.609999999999</v>
      </c>
      <c r="D24" s="110">
        <f>SUM(D25:D28)</f>
        <v>11497.609999999999</v>
      </c>
      <c r="E24" s="137"/>
    </row>
    <row r="25" spans="1:5" ht="16.5" customHeight="1">
      <c r="A25" s="18" t="s">
        <v>265</v>
      </c>
      <c r="B25" s="18" t="s">
        <v>18</v>
      </c>
      <c r="C25" s="38">
        <v>9142.2199999999993</v>
      </c>
      <c r="D25" s="38">
        <v>9142.2199999999993</v>
      </c>
      <c r="E25" s="137"/>
    </row>
    <row r="26" spans="1:5" ht="16.5" customHeight="1">
      <c r="A26" s="18" t="s">
        <v>266</v>
      </c>
      <c r="B26" s="18" t="s">
        <v>19</v>
      </c>
      <c r="C26" s="38">
        <v>2343.4699999999998</v>
      </c>
      <c r="D26" s="38">
        <v>2343.4699999999998</v>
      </c>
      <c r="E26" s="137"/>
    </row>
    <row r="27" spans="1:5" ht="16.5" customHeight="1">
      <c r="A27" s="18" t="s">
        <v>267</v>
      </c>
      <c r="B27" s="18" t="s">
        <v>20</v>
      </c>
      <c r="C27" s="38">
        <v>1.8</v>
      </c>
      <c r="D27" s="38">
        <v>1.8</v>
      </c>
      <c r="E27" s="137"/>
    </row>
    <row r="28" spans="1:5" ht="16.5" customHeight="1">
      <c r="A28" s="18" t="s">
        <v>268</v>
      </c>
      <c r="B28" s="18" t="s">
        <v>23</v>
      </c>
      <c r="C28" s="39">
        <v>10.119999999999999</v>
      </c>
      <c r="D28" s="39">
        <v>10.119999999999999</v>
      </c>
      <c r="E28" s="137"/>
    </row>
    <row r="29" spans="1:5">
      <c r="A29" s="17" t="s">
        <v>269</v>
      </c>
      <c r="B29" s="17" t="s">
        <v>21</v>
      </c>
      <c r="C29" s="35"/>
      <c r="D29" s="39"/>
      <c r="E29" s="137"/>
    </row>
    <row r="30" spans="1:5">
      <c r="A30" s="16" t="s">
        <v>34</v>
      </c>
      <c r="B30" s="16" t="s">
        <v>3</v>
      </c>
      <c r="C30" s="31"/>
      <c r="D30" s="32"/>
      <c r="E30" s="137"/>
    </row>
    <row r="31" spans="1:5">
      <c r="A31" s="16" t="s">
        <v>35</v>
      </c>
      <c r="B31" s="16" t="s">
        <v>4</v>
      </c>
      <c r="C31" s="31"/>
      <c r="D31" s="32"/>
      <c r="E31" s="137"/>
    </row>
    <row r="32" spans="1:5">
      <c r="A32" s="16" t="s">
        <v>36</v>
      </c>
      <c r="B32" s="16" t="s">
        <v>5</v>
      </c>
      <c r="C32" s="31"/>
      <c r="D32" s="32"/>
      <c r="E32" s="137"/>
    </row>
    <row r="33" spans="1:5">
      <c r="A33" s="16" t="s">
        <v>37</v>
      </c>
      <c r="B33" s="16" t="s">
        <v>63</v>
      </c>
      <c r="C33" s="79">
        <f>SUM(C34:C35)</f>
        <v>4355</v>
      </c>
      <c r="D33" s="79">
        <f>SUM(D34:D35)</f>
        <v>4355</v>
      </c>
      <c r="E33" s="137"/>
    </row>
    <row r="34" spans="1:5">
      <c r="A34" s="17" t="s">
        <v>270</v>
      </c>
      <c r="B34" s="17" t="s">
        <v>56</v>
      </c>
      <c r="C34" s="32">
        <v>4355</v>
      </c>
      <c r="D34" s="32">
        <v>4355</v>
      </c>
      <c r="E34" s="137"/>
    </row>
    <row r="35" spans="1:5">
      <c r="A35" s="17" t="s">
        <v>271</v>
      </c>
      <c r="B35" s="17" t="s">
        <v>55</v>
      </c>
      <c r="C35" s="32"/>
      <c r="D35" s="32"/>
      <c r="E35" s="137"/>
    </row>
    <row r="36" spans="1:5">
      <c r="A36" s="16" t="s">
        <v>38</v>
      </c>
      <c r="B36" s="16" t="s">
        <v>49</v>
      </c>
      <c r="C36" s="32">
        <v>69.599999999999994</v>
      </c>
      <c r="D36" s="32">
        <v>69.599999999999994</v>
      </c>
      <c r="E36" s="137"/>
    </row>
    <row r="37" spans="1:5">
      <c r="A37" s="16" t="s">
        <v>39</v>
      </c>
      <c r="B37" s="16" t="s">
        <v>319</v>
      </c>
      <c r="C37" s="79">
        <f>SUM(C38:C43)</f>
        <v>37863.800000000003</v>
      </c>
      <c r="D37" s="79">
        <f>SUM(D38:D43)</f>
        <v>37863.800000000003</v>
      </c>
      <c r="E37" s="137"/>
    </row>
    <row r="38" spans="1:5">
      <c r="A38" s="17" t="s">
        <v>316</v>
      </c>
      <c r="B38" s="17" t="s">
        <v>320</v>
      </c>
      <c r="C38" s="31"/>
      <c r="D38" s="31"/>
      <c r="E38" s="137"/>
    </row>
    <row r="39" spans="1:5">
      <c r="A39" s="17" t="s">
        <v>317</v>
      </c>
      <c r="B39" s="17" t="s">
        <v>321</v>
      </c>
      <c r="C39" s="31">
        <v>36463.800000000003</v>
      </c>
      <c r="D39" s="31">
        <v>36463.800000000003</v>
      </c>
      <c r="E39" s="137"/>
    </row>
    <row r="40" spans="1:5">
      <c r="A40" s="17" t="s">
        <v>318</v>
      </c>
      <c r="B40" s="17" t="s">
        <v>324</v>
      </c>
      <c r="C40" s="32">
        <v>1400</v>
      </c>
      <c r="D40" s="32">
        <v>1400</v>
      </c>
      <c r="E40" s="137"/>
    </row>
    <row r="41" spans="1:5">
      <c r="A41" s="17" t="s">
        <v>323</v>
      </c>
      <c r="B41" s="17" t="s">
        <v>325</v>
      </c>
      <c r="C41" s="32"/>
      <c r="D41" s="32"/>
      <c r="E41" s="137"/>
    </row>
    <row r="42" spans="1:5">
      <c r="A42" s="17" t="s">
        <v>326</v>
      </c>
      <c r="B42" s="17" t="s">
        <v>400</v>
      </c>
      <c r="C42" s="32"/>
      <c r="D42" s="32"/>
      <c r="E42" s="137"/>
    </row>
    <row r="43" spans="1:5">
      <c r="A43" s="17" t="s">
        <v>401</v>
      </c>
      <c r="B43" s="17" t="s">
        <v>322</v>
      </c>
      <c r="C43" s="32"/>
      <c r="D43" s="32"/>
      <c r="E43" s="137"/>
    </row>
    <row r="44" spans="1:5" ht="30">
      <c r="A44" s="16" t="s">
        <v>40</v>
      </c>
      <c r="B44" s="16" t="s">
        <v>28</v>
      </c>
      <c r="C44" s="32"/>
      <c r="D44" s="32"/>
      <c r="E44" s="137"/>
    </row>
    <row r="45" spans="1:5">
      <c r="A45" s="16" t="s">
        <v>41</v>
      </c>
      <c r="B45" s="16" t="s">
        <v>24</v>
      </c>
      <c r="C45" s="32">
        <v>450</v>
      </c>
      <c r="D45" s="32">
        <v>450</v>
      </c>
      <c r="E45" s="137"/>
    </row>
    <row r="46" spans="1:5">
      <c r="A46" s="16" t="s">
        <v>42</v>
      </c>
      <c r="B46" s="16" t="s">
        <v>25</v>
      </c>
      <c r="C46" s="32"/>
      <c r="D46" s="32"/>
      <c r="E46" s="137"/>
    </row>
    <row r="47" spans="1:5">
      <c r="A47" s="16" t="s">
        <v>43</v>
      </c>
      <c r="B47" s="16" t="s">
        <v>26</v>
      </c>
      <c r="C47" s="32">
        <v>9000</v>
      </c>
      <c r="D47" s="32">
        <v>9000</v>
      </c>
      <c r="E47" s="137"/>
    </row>
    <row r="48" spans="1:5">
      <c r="A48" s="16" t="s">
        <v>44</v>
      </c>
      <c r="B48" s="16" t="s">
        <v>276</v>
      </c>
      <c r="C48" s="79">
        <f>SUM(C49:C51)</f>
        <v>32669.63</v>
      </c>
      <c r="D48" s="79">
        <f>SUM(D49:D51)</f>
        <v>32669.63</v>
      </c>
      <c r="E48" s="137"/>
    </row>
    <row r="49" spans="1:5">
      <c r="A49" s="93" t="s">
        <v>331</v>
      </c>
      <c r="B49" s="93" t="s">
        <v>334</v>
      </c>
      <c r="C49" s="32">
        <v>30669.63</v>
      </c>
      <c r="D49" s="32">
        <v>30669.63</v>
      </c>
      <c r="E49" s="137"/>
    </row>
    <row r="50" spans="1:5">
      <c r="A50" s="93" t="s">
        <v>332</v>
      </c>
      <c r="B50" s="93" t="s">
        <v>333</v>
      </c>
      <c r="C50" s="32">
        <v>2000</v>
      </c>
      <c r="D50" s="32">
        <v>2000</v>
      </c>
      <c r="E50" s="137"/>
    </row>
    <row r="51" spans="1:5">
      <c r="A51" s="93" t="s">
        <v>335</v>
      </c>
      <c r="B51" s="93" t="s">
        <v>336</v>
      </c>
      <c r="C51" s="31"/>
      <c r="D51" s="32"/>
      <c r="E51" s="137"/>
    </row>
    <row r="52" spans="1:5" ht="26.25" customHeight="1">
      <c r="A52" s="16" t="s">
        <v>45</v>
      </c>
      <c r="B52" s="16" t="s">
        <v>29</v>
      </c>
      <c r="C52" s="31"/>
      <c r="D52" s="32"/>
      <c r="E52" s="137"/>
    </row>
    <row r="53" spans="1:5">
      <c r="A53" s="16" t="s">
        <v>46</v>
      </c>
      <c r="B53" s="16" t="s">
        <v>6</v>
      </c>
      <c r="C53" s="32">
        <v>1718.42</v>
      </c>
      <c r="D53" s="32">
        <v>1718.42</v>
      </c>
      <c r="E53" s="137"/>
    </row>
    <row r="54" spans="1:5" ht="30">
      <c r="A54" s="14">
        <v>1.3</v>
      </c>
      <c r="B54" s="83" t="s">
        <v>359</v>
      </c>
      <c r="C54" s="80">
        <f>SUM(C55:C56)</f>
        <v>0</v>
      </c>
      <c r="D54" s="80">
        <f>SUM(D55:D56)</f>
        <v>0</v>
      </c>
      <c r="E54" s="137"/>
    </row>
    <row r="55" spans="1:5" ht="30">
      <c r="A55" s="16" t="s">
        <v>50</v>
      </c>
      <c r="B55" s="16" t="s">
        <v>48</v>
      </c>
      <c r="C55" s="31"/>
      <c r="D55" s="32"/>
      <c r="E55" s="137"/>
    </row>
    <row r="56" spans="1:5">
      <c r="A56" s="16" t="s">
        <v>51</v>
      </c>
      <c r="B56" s="16" t="s">
        <v>47</v>
      </c>
      <c r="C56" s="31"/>
      <c r="D56" s="32"/>
      <c r="E56" s="137"/>
    </row>
    <row r="57" spans="1:5">
      <c r="A57" s="14">
        <v>1.4</v>
      </c>
      <c r="B57" s="14" t="s">
        <v>361</v>
      </c>
      <c r="C57" s="31"/>
      <c r="D57" s="32"/>
      <c r="E57" s="137"/>
    </row>
    <row r="58" spans="1:5">
      <c r="A58" s="14">
        <v>1.5</v>
      </c>
      <c r="B58" s="14" t="s">
        <v>7</v>
      </c>
      <c r="C58" s="35"/>
      <c r="D58" s="38"/>
      <c r="E58" s="137"/>
    </row>
    <row r="59" spans="1:5">
      <c r="A59" s="14">
        <v>1.6</v>
      </c>
      <c r="B59" s="43" t="s">
        <v>8</v>
      </c>
      <c r="C59" s="80">
        <f>SUM(C60:C64)</f>
        <v>0</v>
      </c>
      <c r="D59" s="80">
        <f>SUM(D60:D64)</f>
        <v>0</v>
      </c>
      <c r="E59" s="137"/>
    </row>
    <row r="60" spans="1:5">
      <c r="A60" s="16" t="s">
        <v>277</v>
      </c>
      <c r="B60" s="44" t="s">
        <v>52</v>
      </c>
      <c r="C60" s="35"/>
      <c r="D60" s="38"/>
      <c r="E60" s="137"/>
    </row>
    <row r="61" spans="1:5" ht="30">
      <c r="A61" s="16" t="s">
        <v>278</v>
      </c>
      <c r="B61" s="44" t="s">
        <v>54</v>
      </c>
      <c r="C61" s="35"/>
      <c r="D61" s="38"/>
      <c r="E61" s="137"/>
    </row>
    <row r="62" spans="1:5">
      <c r="A62" s="16" t="s">
        <v>279</v>
      </c>
      <c r="B62" s="44" t="s">
        <v>53</v>
      </c>
      <c r="C62" s="38"/>
      <c r="D62" s="38"/>
      <c r="E62" s="137"/>
    </row>
    <row r="63" spans="1:5">
      <c r="A63" s="16" t="s">
        <v>280</v>
      </c>
      <c r="B63" s="44" t="s">
        <v>27</v>
      </c>
      <c r="C63" s="35"/>
      <c r="D63" s="38"/>
      <c r="E63" s="137"/>
    </row>
    <row r="64" spans="1:5">
      <c r="A64" s="16" t="s">
        <v>306</v>
      </c>
      <c r="B64" s="164" t="s">
        <v>307</v>
      </c>
      <c r="C64" s="35"/>
      <c r="D64" s="165"/>
      <c r="E64" s="137"/>
    </row>
    <row r="65" spans="1:5">
      <c r="A65" s="13">
        <v>2</v>
      </c>
      <c r="B65" s="45" t="s">
        <v>92</v>
      </c>
      <c r="C65" s="203"/>
      <c r="D65" s="111">
        <f>SUM(D66:D71)</f>
        <v>0</v>
      </c>
      <c r="E65" s="137"/>
    </row>
    <row r="66" spans="1:5">
      <c r="A66" s="15">
        <v>2.1</v>
      </c>
      <c r="B66" s="46" t="s">
        <v>86</v>
      </c>
      <c r="C66" s="203"/>
      <c r="D66" s="40"/>
      <c r="E66" s="137"/>
    </row>
    <row r="67" spans="1:5">
      <c r="A67" s="15">
        <v>2.2000000000000002</v>
      </c>
      <c r="B67" s="46" t="s">
        <v>90</v>
      </c>
      <c r="C67" s="205"/>
      <c r="D67" s="41"/>
      <c r="E67" s="137"/>
    </row>
    <row r="68" spans="1:5">
      <c r="A68" s="15">
        <v>2.2999999999999998</v>
      </c>
      <c r="B68" s="46" t="s">
        <v>89</v>
      </c>
      <c r="C68" s="205"/>
      <c r="D68" s="41"/>
      <c r="E68" s="137"/>
    </row>
    <row r="69" spans="1:5">
      <c r="A69" s="15">
        <v>2.4</v>
      </c>
      <c r="B69" s="46" t="s">
        <v>91</v>
      </c>
      <c r="C69" s="205"/>
      <c r="D69" s="41"/>
      <c r="E69" s="137"/>
    </row>
    <row r="70" spans="1:5">
      <c r="A70" s="15">
        <v>2.5</v>
      </c>
      <c r="B70" s="46" t="s">
        <v>87</v>
      </c>
      <c r="C70" s="205"/>
      <c r="D70" s="41"/>
      <c r="E70" s="137"/>
    </row>
    <row r="71" spans="1:5">
      <c r="A71" s="15">
        <v>2.6</v>
      </c>
      <c r="B71" s="46" t="s">
        <v>88</v>
      </c>
      <c r="C71" s="205"/>
      <c r="D71" s="41"/>
      <c r="E71" s="137"/>
    </row>
    <row r="72" spans="1:5" s="2" customFormat="1">
      <c r="A72" s="13">
        <v>3</v>
      </c>
      <c r="B72" s="201" t="s">
        <v>380</v>
      </c>
      <c r="C72" s="204"/>
      <c r="D72" s="202"/>
      <c r="E72" s="100"/>
    </row>
    <row r="73" spans="1:5" s="2" customFormat="1">
      <c r="A73" s="13">
        <v>4</v>
      </c>
      <c r="B73" s="13" t="s">
        <v>233</v>
      </c>
      <c r="C73" s="204">
        <f>SUM(C74:C75)</f>
        <v>0</v>
      </c>
      <c r="D73" s="81">
        <f>SUM(D74:D75)</f>
        <v>0</v>
      </c>
      <c r="E73" s="100"/>
    </row>
    <row r="74" spans="1:5" s="2" customFormat="1">
      <c r="A74" s="15">
        <v>4.0999999999999996</v>
      </c>
      <c r="B74" s="15" t="s">
        <v>234</v>
      </c>
      <c r="C74" s="8"/>
      <c r="D74" s="8"/>
      <c r="E74" s="100"/>
    </row>
    <row r="75" spans="1:5" s="2" customFormat="1">
      <c r="A75" s="15">
        <v>4.2</v>
      </c>
      <c r="B75" s="15" t="s">
        <v>235</v>
      </c>
      <c r="C75" s="8"/>
      <c r="D75" s="8"/>
      <c r="E75" s="100"/>
    </row>
    <row r="76" spans="1:5" s="2" customFormat="1">
      <c r="A76" s="13">
        <v>5</v>
      </c>
      <c r="B76" s="199" t="s">
        <v>259</v>
      </c>
      <c r="C76" s="8"/>
      <c r="D76" s="81"/>
      <c r="E76" s="100"/>
    </row>
    <row r="77" spans="1:5" s="2" customFormat="1">
      <c r="A77" s="216"/>
      <c r="B77" s="216"/>
      <c r="C77" s="12"/>
      <c r="D77" s="12"/>
      <c r="E77" s="100"/>
    </row>
    <row r="78" spans="1:5" s="2" customFormat="1" ht="29.25" customHeight="1">
      <c r="A78" s="656" t="s">
        <v>464</v>
      </c>
      <c r="B78" s="656"/>
      <c r="C78" s="656"/>
      <c r="D78" s="656"/>
      <c r="E78" s="100"/>
    </row>
    <row r="79" spans="1:5" s="2" customFormat="1">
      <c r="A79" s="216"/>
      <c r="B79" s="216"/>
      <c r="C79" s="12"/>
      <c r="D79" s="12"/>
      <c r="E79" s="100"/>
    </row>
    <row r="80" spans="1:5" s="315" customFormat="1" ht="12.75"/>
    <row r="81" spans="1:9" s="2" customFormat="1">
      <c r="A81" s="66" t="s">
        <v>93</v>
      </c>
      <c r="E81" s="265"/>
    </row>
    <row r="82" spans="1:9" s="2" customFormat="1">
      <c r="E82" s="271"/>
      <c r="F82" s="271"/>
      <c r="G82" s="271"/>
      <c r="H82" s="271"/>
      <c r="I82" s="271"/>
    </row>
    <row r="83" spans="1:9" s="2" customFormat="1">
      <c r="D83" s="12"/>
      <c r="E83" s="271"/>
      <c r="F83" s="271"/>
      <c r="G83" s="271"/>
      <c r="H83" s="271"/>
      <c r="I83" s="271"/>
    </row>
    <row r="84" spans="1:9" s="2" customFormat="1">
      <c r="A84" s="271"/>
      <c r="B84" s="42" t="s">
        <v>402</v>
      </c>
      <c r="D84" s="12"/>
      <c r="E84" s="271"/>
      <c r="F84" s="271"/>
      <c r="G84" s="271"/>
      <c r="H84" s="271"/>
      <c r="I84" s="271"/>
    </row>
    <row r="85" spans="1:9" s="2" customFormat="1">
      <c r="A85" s="271"/>
      <c r="B85" s="657" t="s">
        <v>403</v>
      </c>
      <c r="C85" s="657"/>
      <c r="D85" s="657"/>
      <c r="E85" s="271"/>
      <c r="F85" s="271"/>
      <c r="G85" s="271"/>
      <c r="H85" s="271"/>
      <c r="I85" s="271"/>
    </row>
    <row r="86" spans="1:9" s="271" customFormat="1" ht="12.75">
      <c r="B86" s="62" t="s">
        <v>404</v>
      </c>
    </row>
    <row r="87" spans="1:9" s="2" customFormat="1">
      <c r="A87" s="11"/>
      <c r="B87" s="657" t="s">
        <v>405</v>
      </c>
      <c r="C87" s="657"/>
      <c r="D87" s="657"/>
    </row>
    <row r="88" spans="1:9" s="315" customFormat="1" ht="12.75"/>
    <row r="89" spans="1:9" s="315" customFormat="1" ht="12.75"/>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showGridLines="0" view="pageBreakPreview" zoomScale="80" zoomScaleNormal="100" zoomScaleSheetLayoutView="80" workbookViewId="0">
      <selection activeCell="A10" sqref="A10:B10"/>
    </sheetView>
  </sheetViews>
  <sheetFormatPr defaultColWidth="9.140625" defaultRowHeight="15"/>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c r="A1" s="71" t="s">
        <v>303</v>
      </c>
      <c r="B1" s="73"/>
      <c r="C1" s="625" t="s">
        <v>94</v>
      </c>
      <c r="D1" s="625"/>
      <c r="E1" s="87"/>
    </row>
    <row r="2" spans="1:5" s="6" customFormat="1">
      <c r="A2" s="71" t="s">
        <v>297</v>
      </c>
      <c r="B2" s="73"/>
      <c r="C2" s="623" t="str">
        <f>'ფორმა N1'!M2</f>
        <v>01/01/2021-31/12/2021</v>
      </c>
      <c r="D2" s="623"/>
      <c r="E2" s="87"/>
    </row>
    <row r="3" spans="1:5" s="6" customFormat="1">
      <c r="A3" s="72" t="s">
        <v>124</v>
      </c>
      <c r="B3" s="71"/>
      <c r="C3" s="143"/>
      <c r="D3" s="143"/>
      <c r="E3" s="87"/>
    </row>
    <row r="4" spans="1:5" s="6" customFormat="1">
      <c r="A4" s="72"/>
      <c r="B4" s="72"/>
      <c r="C4" s="143"/>
      <c r="D4" s="143"/>
      <c r="E4" s="87"/>
    </row>
    <row r="5" spans="1:5">
      <c r="A5" s="73" t="str">
        <f>'ფორმა N2'!A4</f>
        <v>ანგარიშვალდებული პირის დასახელება:</v>
      </c>
      <c r="B5" s="73"/>
      <c r="C5" s="72"/>
      <c r="D5" s="72"/>
      <c r="E5" s="88"/>
    </row>
    <row r="6" spans="1:5">
      <c r="A6" s="76" t="str">
        <f>'ფორმა N1'!D4</f>
        <v>პ/გ საქართველოს პატრიოტთა ალიანსი</v>
      </c>
      <c r="B6" s="76"/>
      <c r="C6" s="77"/>
      <c r="D6" s="77"/>
      <c r="E6" s="88"/>
    </row>
    <row r="7" spans="1:5">
      <c r="A7" s="73"/>
      <c r="B7" s="73"/>
      <c r="C7" s="72"/>
      <c r="D7" s="72"/>
      <c r="E7" s="88"/>
    </row>
    <row r="8" spans="1:5" s="6" customFormat="1">
      <c r="A8" s="142"/>
      <c r="B8" s="142"/>
      <c r="C8" s="74"/>
      <c r="D8" s="74"/>
      <c r="E8" s="87"/>
    </row>
    <row r="9" spans="1:5" s="6" customFormat="1" ht="30">
      <c r="A9" s="85" t="s">
        <v>64</v>
      </c>
      <c r="B9" s="85" t="s">
        <v>302</v>
      </c>
      <c r="C9" s="75" t="s">
        <v>10</v>
      </c>
      <c r="D9" s="75" t="s">
        <v>9</v>
      </c>
      <c r="E9" s="87"/>
    </row>
    <row r="10" spans="1:5" s="9" customFormat="1" ht="18">
      <c r="A10" s="94" t="s">
        <v>298</v>
      </c>
      <c r="B10" s="448" t="s">
        <v>574</v>
      </c>
      <c r="C10" s="32">
        <v>1718.42</v>
      </c>
      <c r="D10" s="32">
        <v>1718.42</v>
      </c>
      <c r="E10" s="89"/>
    </row>
    <row r="11" spans="1:5" s="10" customFormat="1">
      <c r="A11" s="94" t="s">
        <v>299</v>
      </c>
      <c r="B11" s="94"/>
      <c r="C11" s="4"/>
      <c r="D11" s="4"/>
      <c r="E11" s="90"/>
    </row>
    <row r="12" spans="1:5" s="10" customFormat="1">
      <c r="A12" s="83" t="s">
        <v>258</v>
      </c>
      <c r="B12" s="83"/>
      <c r="C12" s="4"/>
      <c r="D12" s="4"/>
      <c r="E12" s="90"/>
    </row>
    <row r="13" spans="1:5" s="10" customFormat="1">
      <c r="A13" s="83" t="s">
        <v>258</v>
      </c>
      <c r="B13" s="83"/>
      <c r="C13" s="4"/>
      <c r="D13" s="4"/>
      <c r="E13" s="90"/>
    </row>
    <row r="14" spans="1:5" s="10" customFormat="1">
      <c r="A14" s="83" t="s">
        <v>258</v>
      </c>
      <c r="B14" s="83"/>
      <c r="C14" s="4"/>
      <c r="D14" s="4"/>
      <c r="E14" s="90"/>
    </row>
    <row r="15" spans="1:5" s="10" customFormat="1">
      <c r="A15" s="83" t="s">
        <v>258</v>
      </c>
      <c r="B15" s="83"/>
      <c r="C15" s="4"/>
      <c r="D15" s="4"/>
      <c r="E15" s="90"/>
    </row>
    <row r="16" spans="1:5" s="10" customFormat="1">
      <c r="A16" s="83" t="s">
        <v>258</v>
      </c>
      <c r="B16" s="83"/>
      <c r="C16" s="4"/>
      <c r="D16" s="4"/>
      <c r="E16" s="90"/>
    </row>
    <row r="17" spans="1:5" s="10" customFormat="1" ht="17.25" customHeight="1">
      <c r="A17" s="94" t="s">
        <v>300</v>
      </c>
      <c r="B17" s="83"/>
      <c r="C17" s="4"/>
      <c r="D17" s="4"/>
      <c r="E17" s="90"/>
    </row>
    <row r="18" spans="1:5" s="10" customFormat="1" ht="18" customHeight="1">
      <c r="A18" s="94" t="s">
        <v>301</v>
      </c>
      <c r="B18" s="83"/>
      <c r="C18" s="4"/>
      <c r="D18" s="4"/>
      <c r="E18" s="90"/>
    </row>
    <row r="19" spans="1:5" s="10" customFormat="1">
      <c r="A19" s="83" t="s">
        <v>258</v>
      </c>
      <c r="B19" s="83"/>
      <c r="C19" s="4"/>
      <c r="D19" s="4"/>
      <c r="E19" s="90"/>
    </row>
    <row r="20" spans="1:5" s="10" customFormat="1">
      <c r="A20" s="83" t="s">
        <v>258</v>
      </c>
      <c r="B20" s="83"/>
      <c r="C20" s="4"/>
      <c r="D20" s="4"/>
      <c r="E20" s="90"/>
    </row>
    <row r="21" spans="1:5" s="10" customFormat="1">
      <c r="A21" s="83" t="s">
        <v>258</v>
      </c>
      <c r="B21" s="83"/>
      <c r="C21" s="4"/>
      <c r="D21" s="4"/>
      <c r="E21" s="90"/>
    </row>
    <row r="22" spans="1:5" s="10" customFormat="1">
      <c r="A22" s="83" t="s">
        <v>258</v>
      </c>
      <c r="B22" s="83"/>
      <c r="C22" s="4"/>
      <c r="D22" s="4"/>
      <c r="E22" s="90"/>
    </row>
    <row r="23" spans="1:5" s="10" customFormat="1">
      <c r="A23" s="83" t="s">
        <v>258</v>
      </c>
      <c r="B23" s="83"/>
      <c r="C23" s="4"/>
      <c r="D23" s="4"/>
      <c r="E23" s="90"/>
    </row>
    <row r="24" spans="1:5" s="3" customFormat="1">
      <c r="A24" s="84"/>
      <c r="B24" s="84"/>
      <c r="C24" s="4"/>
      <c r="D24" s="4"/>
      <c r="E24" s="91"/>
    </row>
    <row r="25" spans="1:5">
      <c r="A25" s="95"/>
      <c r="B25" s="95" t="s">
        <v>304</v>
      </c>
      <c r="C25" s="82">
        <f>SUM(C10:C24)</f>
        <v>1718.42</v>
      </c>
      <c r="D25" s="82">
        <f>SUM(D10:D24)</f>
        <v>1718.42</v>
      </c>
      <c r="E25" s="92"/>
    </row>
    <row r="26" spans="1:5">
      <c r="A26" s="95"/>
      <c r="B26" s="95"/>
      <c r="C26" s="4"/>
      <c r="D26" s="4"/>
      <c r="E26" s="92"/>
    </row>
    <row r="27" spans="1:5">
      <c r="A27" s="95"/>
      <c r="B27" s="95"/>
      <c r="C27" s="4"/>
      <c r="D27" s="4"/>
      <c r="E27" s="92"/>
    </row>
    <row r="28" spans="1:5">
      <c r="A28" s="95"/>
      <c r="B28" s="95"/>
      <c r="C28" s="4"/>
      <c r="D28" s="4"/>
      <c r="E28" s="92"/>
    </row>
    <row r="29" spans="1:5">
      <c r="A29" s="95"/>
      <c r="B29" s="95"/>
      <c r="C29" s="4"/>
      <c r="D29" s="4"/>
      <c r="E29" s="92"/>
    </row>
    <row r="30" spans="1:5">
      <c r="A30" s="95"/>
      <c r="B30" s="95"/>
      <c r="C30" s="4"/>
      <c r="D30" s="4"/>
      <c r="E30" s="92"/>
    </row>
    <row r="31" spans="1:5">
      <c r="A31" s="95"/>
      <c r="B31" s="95"/>
      <c r="C31" s="4"/>
      <c r="D31" s="4"/>
      <c r="E31" s="92"/>
    </row>
    <row r="32" spans="1:5">
      <c r="A32" s="42"/>
      <c r="B32" s="42"/>
    </row>
    <row r="33" spans="1:9" ht="44.25" customHeight="1">
      <c r="A33" s="632" t="s">
        <v>465</v>
      </c>
      <c r="B33" s="632"/>
      <c r="C33" s="632"/>
      <c r="D33" s="632"/>
      <c r="E33" s="5"/>
    </row>
    <row r="34" spans="1:9">
      <c r="A34" s="633" t="s">
        <v>466</v>
      </c>
      <c r="B34" s="633"/>
      <c r="C34" s="633"/>
      <c r="D34" s="633"/>
    </row>
    <row r="35" spans="1:9">
      <c r="A35" s="163"/>
    </row>
    <row r="36" spans="1:9" s="22" customFormat="1" ht="12.75"/>
    <row r="37" spans="1:9">
      <c r="A37" s="66" t="s">
        <v>93</v>
      </c>
      <c r="E37" s="5"/>
    </row>
    <row r="38" spans="1:9">
      <c r="E38"/>
      <c r="F38"/>
      <c r="G38"/>
      <c r="H38"/>
      <c r="I38"/>
    </row>
    <row r="39" spans="1:9">
      <c r="D39" s="12"/>
      <c r="E39"/>
      <c r="F39"/>
      <c r="G39"/>
      <c r="H39"/>
      <c r="I39"/>
    </row>
    <row r="40" spans="1:9">
      <c r="A40" s="66"/>
      <c r="B40" s="66" t="s">
        <v>251</v>
      </c>
      <c r="D40" s="12"/>
      <c r="E40"/>
      <c r="F40"/>
      <c r="G40"/>
      <c r="H40"/>
      <c r="I40"/>
    </row>
    <row r="41" spans="1:9">
      <c r="B41" s="2" t="s">
        <v>250</v>
      </c>
      <c r="D41" s="12"/>
      <c r="E41"/>
      <c r="F41"/>
      <c r="G41"/>
      <c r="H41"/>
      <c r="I41"/>
    </row>
    <row r="42" spans="1:9" customFormat="1" ht="12.75">
      <c r="A42" s="62"/>
      <c r="B42" s="62" t="s">
        <v>123</v>
      </c>
    </row>
    <row r="43" spans="1:9" s="22" customFormat="1" ht="12.75"/>
  </sheetData>
  <mergeCells count="4">
    <mergeCell ref="C1:D1"/>
    <mergeCell ref="C2:D2"/>
    <mergeCell ref="A33:D33"/>
    <mergeCell ref="A34:D34"/>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5"/>
  <sheetViews>
    <sheetView view="pageBreakPreview" zoomScale="80" zoomScaleSheetLayoutView="80" workbookViewId="0">
      <selection activeCell="L52" sqref="L52"/>
    </sheetView>
  </sheetViews>
  <sheetFormatPr defaultColWidth="9.140625" defaultRowHeight="12.75"/>
  <cols>
    <col min="1" max="1" width="5.42578125" style="171" customWidth="1"/>
    <col min="2" max="2" width="20.85546875" style="171" customWidth="1"/>
    <col min="3" max="3" width="26" style="565" customWidth="1"/>
    <col min="4" max="4" width="17" style="171" customWidth="1"/>
    <col min="5" max="5" width="18.140625" style="171" customWidth="1"/>
    <col min="6" max="6" width="14.7109375" style="171" customWidth="1"/>
    <col min="7" max="7" width="15.5703125" style="171" customWidth="1"/>
    <col min="8" max="8" width="14.7109375" style="171" customWidth="1"/>
    <col min="9" max="9" width="29.7109375" style="171" customWidth="1"/>
    <col min="10" max="10" width="0" style="171" hidden="1" customWidth="1"/>
    <col min="11" max="16384" width="9.140625" style="171"/>
  </cols>
  <sheetData>
    <row r="1" spans="1:10" ht="33.6" customHeight="1">
      <c r="A1" s="658" t="s">
        <v>485</v>
      </c>
      <c r="B1" s="658"/>
      <c r="C1" s="658"/>
      <c r="D1" s="658"/>
      <c r="E1" s="658"/>
      <c r="F1" s="658"/>
      <c r="G1" s="658"/>
      <c r="H1" s="658"/>
      <c r="I1" s="625" t="s">
        <v>94</v>
      </c>
      <c r="J1" s="625"/>
    </row>
    <row r="2" spans="1:10" ht="15">
      <c r="A2" s="72" t="s">
        <v>124</v>
      </c>
      <c r="B2" s="71"/>
      <c r="C2" s="583"/>
      <c r="D2" s="73"/>
      <c r="E2" s="73"/>
      <c r="F2" s="73"/>
      <c r="G2" s="267"/>
      <c r="H2" s="267"/>
      <c r="I2" s="623" t="str">
        <f>'ფორმა N1'!M2</f>
        <v>01/01/2021-31/12/2021</v>
      </c>
      <c r="J2" s="623"/>
    </row>
    <row r="3" spans="1:10" ht="15">
      <c r="A3" s="72"/>
      <c r="B3" s="72"/>
      <c r="C3" s="560"/>
      <c r="D3" s="71"/>
      <c r="E3" s="71"/>
      <c r="F3" s="71"/>
      <c r="G3" s="267"/>
      <c r="H3" s="267"/>
      <c r="I3" s="267"/>
    </row>
    <row r="4" spans="1:10" ht="15">
      <c r="A4" s="73" t="s">
        <v>254</v>
      </c>
      <c r="B4" s="73"/>
      <c r="C4" s="583"/>
      <c r="D4" s="73"/>
      <c r="E4" s="73"/>
      <c r="F4" s="73"/>
      <c r="G4" s="72"/>
      <c r="H4" s="72"/>
      <c r="I4" s="72"/>
    </row>
    <row r="5" spans="1:10" ht="15">
      <c r="A5" s="76" t="str">
        <f>'ფორმა N1'!D4</f>
        <v>პ/გ საქართველოს პატრიოტთა ალიანსი</v>
      </c>
      <c r="B5" s="76"/>
      <c r="C5" s="584"/>
      <c r="D5" s="76"/>
      <c r="E5" s="76"/>
      <c r="F5" s="76"/>
      <c r="G5" s="77"/>
      <c r="H5" s="77"/>
      <c r="I5" s="77"/>
    </row>
    <row r="6" spans="1:10" ht="15">
      <c r="A6" s="73"/>
      <c r="B6" s="73"/>
      <c r="C6" s="583"/>
      <c r="D6" s="73"/>
      <c r="E6" s="73"/>
      <c r="F6" s="73"/>
      <c r="G6" s="72"/>
      <c r="H6" s="72"/>
      <c r="I6" s="72"/>
    </row>
    <row r="7" spans="1:10" ht="15">
      <c r="A7" s="262"/>
      <c r="B7" s="262"/>
      <c r="C7" s="417"/>
      <c r="D7" s="262"/>
      <c r="E7" s="262"/>
      <c r="F7" s="262"/>
      <c r="G7" s="74"/>
      <c r="H7" s="74"/>
      <c r="I7" s="74"/>
    </row>
    <row r="8" spans="1:10" ht="45">
      <c r="A8" s="86" t="s">
        <v>64</v>
      </c>
      <c r="B8" s="86" t="s">
        <v>309</v>
      </c>
      <c r="C8" s="581" t="s">
        <v>310</v>
      </c>
      <c r="D8" s="86" t="s">
        <v>209</v>
      </c>
      <c r="E8" s="86" t="s">
        <v>312</v>
      </c>
      <c r="F8" s="86" t="s">
        <v>315</v>
      </c>
      <c r="G8" s="75" t="s">
        <v>10</v>
      </c>
      <c r="H8" s="75" t="s">
        <v>9</v>
      </c>
      <c r="I8" s="75" t="s">
        <v>349</v>
      </c>
      <c r="J8" s="171" t="s">
        <v>314</v>
      </c>
    </row>
    <row r="9" spans="1:10" ht="30">
      <c r="A9" s="449">
        <v>1</v>
      </c>
      <c r="B9" s="450" t="s">
        <v>575</v>
      </c>
      <c r="C9" s="582" t="s">
        <v>576</v>
      </c>
      <c r="D9" s="451" t="s">
        <v>577</v>
      </c>
      <c r="E9" s="452" t="s">
        <v>578</v>
      </c>
      <c r="F9" s="86" t="s">
        <v>314</v>
      </c>
      <c r="G9" s="453">
        <v>2500</v>
      </c>
      <c r="H9" s="75">
        <v>2355</v>
      </c>
      <c r="I9" s="454">
        <v>355</v>
      </c>
    </row>
    <row r="10" spans="1:10" ht="30">
      <c r="A10" s="449">
        <v>2</v>
      </c>
      <c r="B10" s="455" t="s">
        <v>579</v>
      </c>
      <c r="C10" s="582" t="s">
        <v>580</v>
      </c>
      <c r="D10" s="451" t="s">
        <v>581</v>
      </c>
      <c r="E10" s="452" t="s">
        <v>578</v>
      </c>
      <c r="F10" s="86" t="s">
        <v>314</v>
      </c>
      <c r="G10" s="453">
        <v>2500</v>
      </c>
      <c r="H10" s="75">
        <v>2355</v>
      </c>
      <c r="I10" s="454">
        <v>355</v>
      </c>
    </row>
    <row r="11" spans="1:10" ht="15">
      <c r="A11" s="449">
        <v>3</v>
      </c>
      <c r="B11" s="455" t="s">
        <v>582</v>
      </c>
      <c r="C11" s="582" t="s">
        <v>583</v>
      </c>
      <c r="D11" s="451" t="s">
        <v>584</v>
      </c>
      <c r="E11" s="456" t="s">
        <v>585</v>
      </c>
      <c r="F11" s="86" t="s">
        <v>314</v>
      </c>
      <c r="G11" s="453">
        <v>2100</v>
      </c>
      <c r="H11" s="75">
        <v>1980.4</v>
      </c>
      <c r="I11" s="454">
        <v>292</v>
      </c>
    </row>
    <row r="12" spans="1:10" ht="30">
      <c r="A12" s="449">
        <v>4</v>
      </c>
      <c r="B12" s="455" t="s">
        <v>586</v>
      </c>
      <c r="C12" s="582" t="s">
        <v>587</v>
      </c>
      <c r="D12" s="451" t="s">
        <v>588</v>
      </c>
      <c r="E12" s="452" t="s">
        <v>589</v>
      </c>
      <c r="F12" s="86" t="s">
        <v>314</v>
      </c>
      <c r="G12" s="453">
        <v>2500</v>
      </c>
      <c r="H12" s="75">
        <v>2358</v>
      </c>
      <c r="I12" s="454">
        <v>348</v>
      </c>
    </row>
    <row r="13" spans="1:10" ht="30">
      <c r="A13" s="449">
        <v>5</v>
      </c>
      <c r="B13" s="455" t="s">
        <v>590</v>
      </c>
      <c r="C13" s="582" t="s">
        <v>591</v>
      </c>
      <c r="D13" s="451" t="s">
        <v>592</v>
      </c>
      <c r="E13" s="452" t="s">
        <v>589</v>
      </c>
      <c r="F13" s="86" t="s">
        <v>314</v>
      </c>
      <c r="G13" s="453">
        <v>2500</v>
      </c>
      <c r="H13" s="75">
        <v>2358</v>
      </c>
      <c r="I13" s="454">
        <v>348</v>
      </c>
    </row>
    <row r="14" spans="1:10" ht="30">
      <c r="A14" s="449">
        <v>6</v>
      </c>
      <c r="B14" s="457" t="s">
        <v>579</v>
      </c>
      <c r="C14" s="582" t="s">
        <v>593</v>
      </c>
      <c r="D14" s="451" t="s">
        <v>594</v>
      </c>
      <c r="E14" s="452" t="s">
        <v>595</v>
      </c>
      <c r="F14" s="86" t="s">
        <v>314</v>
      </c>
      <c r="G14" s="453">
        <v>2000</v>
      </c>
      <c r="H14" s="75">
        <v>1886</v>
      </c>
      <c r="I14" s="454">
        <v>278</v>
      </c>
    </row>
    <row r="15" spans="1:10" ht="15">
      <c r="A15" s="449">
        <v>7</v>
      </c>
      <c r="B15" s="455" t="s">
        <v>596</v>
      </c>
      <c r="C15" s="582" t="s">
        <v>597</v>
      </c>
      <c r="D15" s="451" t="s">
        <v>598</v>
      </c>
      <c r="E15" s="458" t="s">
        <v>599</v>
      </c>
      <c r="F15" s="86" t="s">
        <v>314</v>
      </c>
      <c r="G15" s="453">
        <v>2500</v>
      </c>
      <c r="H15" s="75">
        <v>2355</v>
      </c>
      <c r="I15" s="454">
        <v>355</v>
      </c>
    </row>
    <row r="16" spans="1:10" ht="51">
      <c r="A16" s="449">
        <v>8</v>
      </c>
      <c r="B16" s="457" t="s">
        <v>600</v>
      </c>
      <c r="C16" s="582" t="s">
        <v>601</v>
      </c>
      <c r="D16" s="451" t="s">
        <v>602</v>
      </c>
      <c r="E16" s="459" t="s">
        <v>603</v>
      </c>
      <c r="F16" s="86" t="s">
        <v>314</v>
      </c>
      <c r="G16" s="453">
        <v>2500</v>
      </c>
      <c r="H16" s="75">
        <v>2358</v>
      </c>
      <c r="I16" s="454">
        <v>348</v>
      </c>
    </row>
    <row r="17" spans="1:9" ht="15">
      <c r="A17" s="449">
        <v>9</v>
      </c>
      <c r="B17" s="455" t="s">
        <v>604</v>
      </c>
      <c r="C17" s="582" t="s">
        <v>605</v>
      </c>
      <c r="D17" s="460" t="s">
        <v>606</v>
      </c>
      <c r="E17" s="456" t="s">
        <v>607</v>
      </c>
      <c r="F17" s="86" t="s">
        <v>314</v>
      </c>
      <c r="G17" s="453">
        <v>1560</v>
      </c>
      <c r="H17" s="75">
        <v>1470</v>
      </c>
      <c r="I17" s="454">
        <v>222</v>
      </c>
    </row>
    <row r="18" spans="1:9" ht="15">
      <c r="A18" s="449">
        <v>10</v>
      </c>
      <c r="B18" s="461" t="s">
        <v>608</v>
      </c>
      <c r="C18" s="582" t="s">
        <v>609</v>
      </c>
      <c r="D18" s="462" t="s">
        <v>610</v>
      </c>
      <c r="E18" s="456" t="s">
        <v>611</v>
      </c>
      <c r="F18" s="86" t="s">
        <v>314</v>
      </c>
      <c r="G18" s="453">
        <v>1250</v>
      </c>
      <c r="H18" s="75">
        <v>1179</v>
      </c>
      <c r="I18" s="454">
        <v>174</v>
      </c>
    </row>
    <row r="19" spans="1:9" ht="15">
      <c r="A19" s="449">
        <v>11</v>
      </c>
      <c r="B19" s="463" t="s">
        <v>604</v>
      </c>
      <c r="C19" s="582" t="s">
        <v>612</v>
      </c>
      <c r="D19" s="464" t="s">
        <v>613</v>
      </c>
      <c r="E19" s="456" t="s">
        <v>611</v>
      </c>
      <c r="F19" s="86" t="s">
        <v>314</v>
      </c>
      <c r="G19" s="453">
        <v>1250</v>
      </c>
      <c r="H19" s="75">
        <v>1179</v>
      </c>
      <c r="I19" s="454">
        <v>174</v>
      </c>
    </row>
    <row r="20" spans="1:9" ht="15">
      <c r="A20" s="449">
        <v>12</v>
      </c>
      <c r="B20" s="463" t="s">
        <v>614</v>
      </c>
      <c r="C20" s="582" t="s">
        <v>615</v>
      </c>
      <c r="D20" s="465" t="s">
        <v>616</v>
      </c>
      <c r="E20" s="456" t="s">
        <v>611</v>
      </c>
      <c r="F20" s="86" t="s">
        <v>314</v>
      </c>
      <c r="G20" s="453">
        <v>1250</v>
      </c>
      <c r="H20" s="75">
        <v>1179</v>
      </c>
      <c r="I20" s="454">
        <v>174</v>
      </c>
    </row>
    <row r="21" spans="1:9" ht="15">
      <c r="A21" s="449">
        <v>13</v>
      </c>
      <c r="B21" s="463" t="s">
        <v>604</v>
      </c>
      <c r="C21" s="582" t="s">
        <v>617</v>
      </c>
      <c r="D21" s="466" t="s">
        <v>618</v>
      </c>
      <c r="E21" s="456" t="s">
        <v>611</v>
      </c>
      <c r="F21" s="86" t="s">
        <v>314</v>
      </c>
      <c r="G21" s="453">
        <v>1250</v>
      </c>
      <c r="H21" s="75">
        <v>1179</v>
      </c>
      <c r="I21" s="454">
        <v>174</v>
      </c>
    </row>
    <row r="22" spans="1:9" ht="33.75">
      <c r="A22" s="449">
        <v>14</v>
      </c>
      <c r="B22" s="463" t="s">
        <v>619</v>
      </c>
      <c r="C22" s="582" t="s">
        <v>620</v>
      </c>
      <c r="D22" s="464">
        <v>62004025539</v>
      </c>
      <c r="E22" s="467" t="s">
        <v>621</v>
      </c>
      <c r="F22" s="86" t="s">
        <v>314</v>
      </c>
      <c r="G22" s="453">
        <v>2500</v>
      </c>
      <c r="H22" s="75">
        <v>2358</v>
      </c>
      <c r="I22" s="454">
        <v>348</v>
      </c>
    </row>
    <row r="23" spans="1:9" ht="30">
      <c r="A23" s="449">
        <v>15</v>
      </c>
      <c r="B23" s="463" t="s">
        <v>619</v>
      </c>
      <c r="C23" s="582" t="s">
        <v>622</v>
      </c>
      <c r="D23" s="464" t="s">
        <v>623</v>
      </c>
      <c r="E23" s="468" t="s">
        <v>624</v>
      </c>
      <c r="F23" s="86" t="s">
        <v>314</v>
      </c>
      <c r="G23" s="453">
        <v>1560</v>
      </c>
      <c r="H23" s="75">
        <v>1470</v>
      </c>
      <c r="I23" s="454">
        <v>222</v>
      </c>
    </row>
    <row r="24" spans="1:9" ht="63.75">
      <c r="A24" s="449">
        <v>16</v>
      </c>
      <c r="B24" s="469" t="s">
        <v>625</v>
      </c>
      <c r="C24" s="582" t="s">
        <v>626</v>
      </c>
      <c r="D24" s="464" t="s">
        <v>627</v>
      </c>
      <c r="E24" s="459" t="s">
        <v>628</v>
      </c>
      <c r="F24" s="86" t="s">
        <v>314</v>
      </c>
      <c r="G24" s="453">
        <v>2000</v>
      </c>
      <c r="H24" s="75">
        <v>1886</v>
      </c>
      <c r="I24" s="454">
        <v>278</v>
      </c>
    </row>
    <row r="25" spans="1:9" ht="15">
      <c r="A25" s="449">
        <v>17</v>
      </c>
      <c r="B25" s="463" t="s">
        <v>604</v>
      </c>
      <c r="C25" s="582" t="s">
        <v>629</v>
      </c>
      <c r="D25" s="464" t="s">
        <v>571</v>
      </c>
      <c r="E25" s="470" t="s">
        <v>607</v>
      </c>
      <c r="F25" s="86" t="s">
        <v>314</v>
      </c>
      <c r="G25" s="453">
        <v>2000</v>
      </c>
      <c r="H25" s="75">
        <v>1886</v>
      </c>
      <c r="I25" s="454">
        <v>278</v>
      </c>
    </row>
    <row r="26" spans="1:9" ht="15">
      <c r="A26" s="449">
        <v>18</v>
      </c>
      <c r="B26" s="463" t="s">
        <v>630</v>
      </c>
      <c r="C26" s="582" t="s">
        <v>631</v>
      </c>
      <c r="D26" s="464">
        <v>60001016853</v>
      </c>
      <c r="E26" s="470" t="s">
        <v>607</v>
      </c>
      <c r="F26" s="86" t="s">
        <v>314</v>
      </c>
      <c r="G26" s="453">
        <v>900</v>
      </c>
      <c r="H26" s="75">
        <v>848.6</v>
      </c>
      <c r="I26" s="454">
        <v>125</v>
      </c>
    </row>
    <row r="27" spans="1:9" ht="33.75">
      <c r="A27" s="449">
        <v>19</v>
      </c>
      <c r="B27" s="463" t="s">
        <v>632</v>
      </c>
      <c r="C27" s="582" t="s">
        <v>633</v>
      </c>
      <c r="D27" s="464">
        <v>25001043877</v>
      </c>
      <c r="E27" s="467" t="s">
        <v>634</v>
      </c>
      <c r="F27" s="86" t="s">
        <v>314</v>
      </c>
      <c r="G27" s="453">
        <v>1250</v>
      </c>
      <c r="H27" s="75">
        <v>1179</v>
      </c>
      <c r="I27" s="454">
        <v>174</v>
      </c>
    </row>
    <row r="28" spans="1:9" ht="51">
      <c r="A28" s="449">
        <v>20</v>
      </c>
      <c r="B28" s="463" t="s">
        <v>635</v>
      </c>
      <c r="C28" s="582" t="s">
        <v>636</v>
      </c>
      <c r="D28" s="464" t="s">
        <v>637</v>
      </c>
      <c r="E28" s="459" t="s">
        <v>603</v>
      </c>
      <c r="F28" s="86" t="s">
        <v>314</v>
      </c>
      <c r="G28" s="453">
        <v>2500</v>
      </c>
      <c r="H28" s="75">
        <v>2358</v>
      </c>
      <c r="I28" s="454">
        <v>348</v>
      </c>
    </row>
    <row r="29" spans="1:9" ht="30">
      <c r="A29" s="449">
        <v>21</v>
      </c>
      <c r="B29" s="463" t="s">
        <v>638</v>
      </c>
      <c r="C29" s="582" t="s">
        <v>639</v>
      </c>
      <c r="D29" s="464" t="s">
        <v>640</v>
      </c>
      <c r="E29" s="452" t="s">
        <v>641</v>
      </c>
      <c r="F29" s="86" t="s">
        <v>314</v>
      </c>
      <c r="G29" s="453">
        <v>1560</v>
      </c>
      <c r="H29" s="75">
        <v>1470</v>
      </c>
      <c r="I29" s="454">
        <v>222</v>
      </c>
    </row>
    <row r="30" spans="1:9" ht="30">
      <c r="A30" s="449">
        <v>22</v>
      </c>
      <c r="B30" s="463" t="s">
        <v>642</v>
      </c>
      <c r="C30" s="582" t="s">
        <v>643</v>
      </c>
      <c r="D30" s="464" t="s">
        <v>644</v>
      </c>
      <c r="E30" s="452" t="s">
        <v>641</v>
      </c>
      <c r="F30" s="86" t="s">
        <v>314</v>
      </c>
      <c r="G30" s="453">
        <v>1250</v>
      </c>
      <c r="H30" s="75">
        <v>1178</v>
      </c>
      <c r="I30" s="454">
        <v>178</v>
      </c>
    </row>
    <row r="31" spans="1:9" ht="30">
      <c r="A31" s="449">
        <v>23</v>
      </c>
      <c r="B31" s="463" t="s">
        <v>645</v>
      </c>
      <c r="C31" s="582" t="s">
        <v>646</v>
      </c>
      <c r="D31" s="464">
        <v>24001002325</v>
      </c>
      <c r="E31" s="452" t="s">
        <v>641</v>
      </c>
      <c r="F31" s="86" t="s">
        <v>314</v>
      </c>
      <c r="G31" s="453">
        <v>1250</v>
      </c>
      <c r="H31" s="75">
        <v>1178</v>
      </c>
      <c r="I31" s="454">
        <v>178</v>
      </c>
    </row>
    <row r="32" spans="1:9" ht="30">
      <c r="A32" s="449">
        <v>24</v>
      </c>
      <c r="B32" s="463" t="s">
        <v>604</v>
      </c>
      <c r="C32" s="582" t="s">
        <v>647</v>
      </c>
      <c r="D32" s="464" t="s">
        <v>648</v>
      </c>
      <c r="E32" s="452" t="s">
        <v>641</v>
      </c>
      <c r="F32" s="86" t="s">
        <v>314</v>
      </c>
      <c r="G32" s="453">
        <v>1250</v>
      </c>
      <c r="H32" s="75">
        <v>1178</v>
      </c>
      <c r="I32" s="454">
        <v>178</v>
      </c>
    </row>
    <row r="33" spans="1:9" ht="15">
      <c r="A33" s="449">
        <v>25</v>
      </c>
      <c r="B33" s="463" t="s">
        <v>649</v>
      </c>
      <c r="C33" s="582" t="s">
        <v>650</v>
      </c>
      <c r="D33" s="465" t="s">
        <v>651</v>
      </c>
      <c r="E33" s="449" t="s">
        <v>611</v>
      </c>
      <c r="F33" s="86" t="s">
        <v>314</v>
      </c>
      <c r="G33" s="453">
        <v>1250</v>
      </c>
      <c r="H33" s="75">
        <v>1179</v>
      </c>
      <c r="I33" s="454">
        <v>174</v>
      </c>
    </row>
    <row r="34" spans="1:9" ht="15">
      <c r="A34" s="449">
        <v>26</v>
      </c>
      <c r="B34" s="463" t="s">
        <v>652</v>
      </c>
      <c r="C34" s="582" t="s">
        <v>653</v>
      </c>
      <c r="D34" s="465" t="s">
        <v>654</v>
      </c>
      <c r="E34" s="471" t="s">
        <v>655</v>
      </c>
      <c r="F34" s="86" t="s">
        <v>314</v>
      </c>
      <c r="G34" s="453">
        <v>1750</v>
      </c>
      <c r="H34" s="75">
        <v>1649</v>
      </c>
      <c r="I34" s="454">
        <v>249</v>
      </c>
    </row>
    <row r="35" spans="1:9" ht="30">
      <c r="A35" s="449">
        <v>27</v>
      </c>
      <c r="B35" s="457" t="s">
        <v>656</v>
      </c>
      <c r="C35" s="582" t="s">
        <v>657</v>
      </c>
      <c r="D35" s="464" t="s">
        <v>658</v>
      </c>
      <c r="E35" s="452" t="s">
        <v>641</v>
      </c>
      <c r="F35" s="86" t="s">
        <v>314</v>
      </c>
      <c r="G35" s="453">
        <v>2500</v>
      </c>
      <c r="H35" s="75">
        <v>2355</v>
      </c>
      <c r="I35" s="454">
        <v>355</v>
      </c>
    </row>
    <row r="36" spans="1:9" ht="25.5">
      <c r="A36" s="449">
        <v>28</v>
      </c>
      <c r="B36" s="463" t="s">
        <v>659</v>
      </c>
      <c r="C36" s="582" t="s">
        <v>660</v>
      </c>
      <c r="D36" s="464" t="s">
        <v>661</v>
      </c>
      <c r="E36" s="459" t="s">
        <v>662</v>
      </c>
      <c r="F36" s="86" t="s">
        <v>314</v>
      </c>
      <c r="G36" s="453">
        <v>3200</v>
      </c>
      <c r="H36" s="75">
        <v>3014</v>
      </c>
      <c r="I36" s="454">
        <v>454</v>
      </c>
    </row>
    <row r="37" spans="1:9" ht="76.5">
      <c r="A37" s="449">
        <v>29</v>
      </c>
      <c r="B37" s="463" t="s">
        <v>579</v>
      </c>
      <c r="C37" s="582" t="s">
        <v>663</v>
      </c>
      <c r="D37" s="464" t="s">
        <v>664</v>
      </c>
      <c r="E37" s="459" t="s">
        <v>665</v>
      </c>
      <c r="F37" s="86" t="s">
        <v>314</v>
      </c>
      <c r="G37" s="453">
        <v>2500</v>
      </c>
      <c r="H37" s="75">
        <v>2355</v>
      </c>
      <c r="I37" s="454">
        <v>355</v>
      </c>
    </row>
    <row r="38" spans="1:9" ht="76.5">
      <c r="A38" s="449">
        <v>30</v>
      </c>
      <c r="B38" s="463" t="s">
        <v>666</v>
      </c>
      <c r="C38" s="582" t="s">
        <v>667</v>
      </c>
      <c r="D38" s="464" t="s">
        <v>668</v>
      </c>
      <c r="E38" s="459" t="s">
        <v>669</v>
      </c>
      <c r="F38" s="86" t="s">
        <v>314</v>
      </c>
      <c r="G38" s="453">
        <v>2500</v>
      </c>
      <c r="H38" s="75">
        <v>2355</v>
      </c>
      <c r="I38" s="454">
        <v>355</v>
      </c>
    </row>
    <row r="39" spans="1:9" ht="25.5">
      <c r="A39" s="449">
        <v>31</v>
      </c>
      <c r="B39" s="463" t="s">
        <v>670</v>
      </c>
      <c r="C39" s="582" t="s">
        <v>671</v>
      </c>
      <c r="D39" s="464" t="s">
        <v>672</v>
      </c>
      <c r="E39" s="459" t="s">
        <v>662</v>
      </c>
      <c r="F39" s="86" t="s">
        <v>314</v>
      </c>
      <c r="G39" s="453">
        <v>3200</v>
      </c>
      <c r="H39" s="75">
        <v>3014</v>
      </c>
      <c r="I39" s="454">
        <v>454</v>
      </c>
    </row>
    <row r="40" spans="1:9" ht="51">
      <c r="A40" s="449">
        <v>32</v>
      </c>
      <c r="B40" s="463" t="s">
        <v>673</v>
      </c>
      <c r="C40" s="582" t="s">
        <v>674</v>
      </c>
      <c r="D40" s="464" t="s">
        <v>675</v>
      </c>
      <c r="E40" s="459" t="s">
        <v>676</v>
      </c>
      <c r="F40" s="86" t="s">
        <v>314</v>
      </c>
      <c r="G40" s="453">
        <v>2500</v>
      </c>
      <c r="H40" s="75">
        <v>2358</v>
      </c>
      <c r="I40" s="454">
        <v>348</v>
      </c>
    </row>
    <row r="41" spans="1:9" ht="51">
      <c r="A41" s="449">
        <v>33</v>
      </c>
      <c r="B41" s="463" t="s">
        <v>604</v>
      </c>
      <c r="C41" s="582" t="s">
        <v>677</v>
      </c>
      <c r="D41" s="464" t="s">
        <v>678</v>
      </c>
      <c r="E41" s="459" t="s">
        <v>676</v>
      </c>
      <c r="F41" s="86" t="s">
        <v>314</v>
      </c>
      <c r="G41" s="453">
        <v>2500</v>
      </c>
      <c r="H41" s="75">
        <v>2358</v>
      </c>
      <c r="I41" s="454">
        <v>348</v>
      </c>
    </row>
    <row r="42" spans="1:9" ht="51">
      <c r="A42" s="449">
        <v>34</v>
      </c>
      <c r="B42" s="463" t="s">
        <v>604</v>
      </c>
      <c r="C42" s="582" t="s">
        <v>671</v>
      </c>
      <c r="D42" s="464" t="s">
        <v>679</v>
      </c>
      <c r="E42" s="459" t="s">
        <v>680</v>
      </c>
      <c r="F42" s="86" t="s">
        <v>314</v>
      </c>
      <c r="G42" s="453">
        <v>2000</v>
      </c>
      <c r="H42" s="75">
        <v>1886</v>
      </c>
      <c r="I42" s="454">
        <v>278</v>
      </c>
    </row>
    <row r="43" spans="1:9" ht="51">
      <c r="A43" s="449">
        <v>35</v>
      </c>
      <c r="B43" s="463" t="s">
        <v>681</v>
      </c>
      <c r="C43" s="582" t="s">
        <v>682</v>
      </c>
      <c r="D43" s="464" t="s">
        <v>683</v>
      </c>
      <c r="E43" s="459" t="s">
        <v>684</v>
      </c>
      <c r="F43" s="86" t="s">
        <v>314</v>
      </c>
      <c r="G43" s="453">
        <v>1560</v>
      </c>
      <c r="H43" s="75">
        <v>1558.84</v>
      </c>
      <c r="I43" s="454">
        <v>304.60000000000002</v>
      </c>
    </row>
    <row r="44" spans="1:9" ht="76.5">
      <c r="A44" s="449">
        <v>36</v>
      </c>
      <c r="B44" s="463" t="s">
        <v>685</v>
      </c>
      <c r="C44" s="582" t="s">
        <v>686</v>
      </c>
      <c r="D44" s="464" t="s">
        <v>687</v>
      </c>
      <c r="E44" s="459" t="s">
        <v>688</v>
      </c>
      <c r="F44" s="86" t="s">
        <v>314</v>
      </c>
      <c r="G44" s="453">
        <v>2500</v>
      </c>
      <c r="H44" s="75">
        <v>2358</v>
      </c>
      <c r="I44" s="454">
        <v>348</v>
      </c>
    </row>
    <row r="45" spans="1:9" ht="76.5">
      <c r="A45" s="449">
        <v>37</v>
      </c>
      <c r="B45" s="463" t="s">
        <v>619</v>
      </c>
      <c r="C45" s="582" t="s">
        <v>686</v>
      </c>
      <c r="D45" s="464" t="s">
        <v>689</v>
      </c>
      <c r="E45" s="459" t="s">
        <v>688</v>
      </c>
      <c r="F45" s="86" t="s">
        <v>314</v>
      </c>
      <c r="G45" s="453">
        <v>2000</v>
      </c>
      <c r="H45" s="75">
        <v>1886</v>
      </c>
      <c r="I45" s="454">
        <v>278</v>
      </c>
    </row>
    <row r="46" spans="1:9" ht="76.5">
      <c r="A46" s="449">
        <v>38</v>
      </c>
      <c r="B46" s="463" t="s">
        <v>690</v>
      </c>
      <c r="C46" s="582" t="s">
        <v>691</v>
      </c>
      <c r="D46" s="464" t="s">
        <v>692</v>
      </c>
      <c r="E46" s="459" t="s">
        <v>693</v>
      </c>
      <c r="F46" s="86" t="s">
        <v>314</v>
      </c>
      <c r="G46" s="453">
        <v>2500</v>
      </c>
      <c r="H46" s="75">
        <v>2358</v>
      </c>
      <c r="I46" s="454">
        <v>348</v>
      </c>
    </row>
    <row r="47" spans="1:9" ht="15">
      <c r="A47" s="449">
        <v>39</v>
      </c>
      <c r="B47" s="463" t="s">
        <v>694</v>
      </c>
      <c r="C47" s="582" t="s">
        <v>576</v>
      </c>
      <c r="D47" s="464" t="s">
        <v>695</v>
      </c>
      <c r="E47" s="459" t="s">
        <v>585</v>
      </c>
      <c r="F47" s="86" t="s">
        <v>314</v>
      </c>
      <c r="G47" s="453">
        <v>2500</v>
      </c>
      <c r="H47" s="75">
        <v>2358</v>
      </c>
      <c r="I47" s="454">
        <v>348</v>
      </c>
    </row>
    <row r="48" spans="1:9" ht="51">
      <c r="A48" s="449">
        <v>40</v>
      </c>
      <c r="B48" s="463" t="s">
        <v>696</v>
      </c>
      <c r="C48" s="582" t="s">
        <v>682</v>
      </c>
      <c r="D48" s="464" t="s">
        <v>697</v>
      </c>
      <c r="E48" s="459" t="s">
        <v>698</v>
      </c>
      <c r="F48" s="86" t="s">
        <v>314</v>
      </c>
      <c r="G48" s="453">
        <v>2500</v>
      </c>
      <c r="H48" s="75">
        <v>2358</v>
      </c>
      <c r="I48" s="454">
        <v>348</v>
      </c>
    </row>
    <row r="49" spans="1:9" ht="38.25">
      <c r="A49" s="449">
        <v>41</v>
      </c>
      <c r="B49" s="463" t="s">
        <v>699</v>
      </c>
      <c r="C49" s="582" t="s">
        <v>700</v>
      </c>
      <c r="D49" s="464" t="s">
        <v>701</v>
      </c>
      <c r="E49" s="459" t="s">
        <v>702</v>
      </c>
      <c r="F49" s="86" t="s">
        <v>314</v>
      </c>
      <c r="G49" s="453">
        <v>960</v>
      </c>
      <c r="H49" s="75">
        <v>918.84</v>
      </c>
      <c r="I49" s="454">
        <v>147</v>
      </c>
    </row>
    <row r="50" spans="1:9" ht="51">
      <c r="A50" s="449">
        <v>42</v>
      </c>
      <c r="B50" s="463" t="s">
        <v>703</v>
      </c>
      <c r="C50" s="582" t="s">
        <v>704</v>
      </c>
      <c r="D50" s="464" t="s">
        <v>705</v>
      </c>
      <c r="E50" s="459" t="s">
        <v>706</v>
      </c>
      <c r="F50" s="86" t="s">
        <v>314</v>
      </c>
      <c r="G50" s="453">
        <v>1250</v>
      </c>
      <c r="H50" s="75">
        <v>1179</v>
      </c>
      <c r="I50" s="454">
        <v>174</v>
      </c>
    </row>
    <row r="51" spans="1:9" ht="51">
      <c r="A51" s="449">
        <v>43</v>
      </c>
      <c r="B51" s="463" t="s">
        <v>707</v>
      </c>
      <c r="C51" s="582" t="s">
        <v>708</v>
      </c>
      <c r="D51" s="465" t="s">
        <v>709</v>
      </c>
      <c r="E51" s="459" t="s">
        <v>710</v>
      </c>
      <c r="F51" s="86" t="s">
        <v>314</v>
      </c>
      <c r="G51" s="453">
        <v>2000</v>
      </c>
      <c r="H51" s="75">
        <v>1886</v>
      </c>
      <c r="I51" s="454">
        <v>278</v>
      </c>
    </row>
    <row r="52" spans="1:9" ht="15">
      <c r="A52" s="449">
        <v>44</v>
      </c>
      <c r="B52" s="463" t="s">
        <v>711</v>
      </c>
      <c r="C52" s="582" t="s">
        <v>712</v>
      </c>
      <c r="D52" s="465" t="s">
        <v>713</v>
      </c>
      <c r="E52" s="449"/>
      <c r="F52" s="86" t="s">
        <v>314</v>
      </c>
      <c r="G52" s="453">
        <v>2500</v>
      </c>
      <c r="H52" s="75">
        <v>2355</v>
      </c>
      <c r="I52" s="454">
        <v>355</v>
      </c>
    </row>
    <row r="53" spans="1:9" ht="25.5">
      <c r="A53" s="449">
        <v>45</v>
      </c>
      <c r="B53" s="457" t="s">
        <v>714</v>
      </c>
      <c r="C53" s="582" t="s">
        <v>715</v>
      </c>
      <c r="D53" s="465" t="s">
        <v>716</v>
      </c>
      <c r="E53" s="459" t="s">
        <v>662</v>
      </c>
      <c r="F53" s="86" t="s">
        <v>314</v>
      </c>
      <c r="G53" s="453">
        <v>3200</v>
      </c>
      <c r="H53" s="75">
        <v>3017.8</v>
      </c>
      <c r="I53" s="454">
        <v>445</v>
      </c>
    </row>
    <row r="54" spans="1:9" ht="51">
      <c r="A54" s="449">
        <v>46</v>
      </c>
      <c r="B54" s="463" t="s">
        <v>717</v>
      </c>
      <c r="C54" s="582" t="s">
        <v>704</v>
      </c>
      <c r="D54" s="472" t="s">
        <v>718</v>
      </c>
      <c r="E54" s="459" t="s">
        <v>719</v>
      </c>
      <c r="F54" s="86" t="s">
        <v>314</v>
      </c>
      <c r="G54" s="453">
        <v>2500</v>
      </c>
      <c r="H54" s="75">
        <v>2358</v>
      </c>
      <c r="I54" s="454">
        <v>348</v>
      </c>
    </row>
    <row r="55" spans="1:9" ht="51">
      <c r="A55" s="449">
        <v>47</v>
      </c>
      <c r="B55" s="473" t="s">
        <v>720</v>
      </c>
      <c r="C55" s="582" t="s">
        <v>721</v>
      </c>
      <c r="D55" s="474" t="s">
        <v>722</v>
      </c>
      <c r="E55" s="459" t="s">
        <v>723</v>
      </c>
      <c r="F55" s="86" t="s">
        <v>314</v>
      </c>
      <c r="G55" s="453">
        <v>3200</v>
      </c>
      <c r="H55" s="75">
        <v>3014</v>
      </c>
      <c r="I55" s="454">
        <v>454</v>
      </c>
    </row>
    <row r="56" spans="1:9" ht="45">
      <c r="A56" s="449">
        <v>48</v>
      </c>
      <c r="B56" s="457" t="s">
        <v>659</v>
      </c>
      <c r="C56" s="582" t="s">
        <v>724</v>
      </c>
      <c r="D56" s="451" t="s">
        <v>725</v>
      </c>
      <c r="E56" s="471" t="s">
        <v>726</v>
      </c>
      <c r="F56" s="86" t="s">
        <v>314</v>
      </c>
      <c r="G56" s="453">
        <v>2000</v>
      </c>
      <c r="H56" s="75">
        <v>1886</v>
      </c>
      <c r="I56" s="454">
        <v>278</v>
      </c>
    </row>
    <row r="57" spans="1:9" ht="15">
      <c r="A57" s="449">
        <v>49</v>
      </c>
      <c r="B57" s="463" t="s">
        <v>707</v>
      </c>
      <c r="C57" s="582" t="s">
        <v>727</v>
      </c>
      <c r="D57" s="472" t="s">
        <v>728</v>
      </c>
      <c r="E57" s="475" t="s">
        <v>729</v>
      </c>
      <c r="F57" s="86" t="s">
        <v>314</v>
      </c>
      <c r="G57" s="453">
        <v>3750</v>
      </c>
      <c r="H57" s="75">
        <v>3537</v>
      </c>
      <c r="I57" s="454">
        <v>522</v>
      </c>
    </row>
    <row r="58" spans="1:9" ht="15">
      <c r="A58" s="449">
        <v>50</v>
      </c>
      <c r="B58" s="473" t="s">
        <v>730</v>
      </c>
      <c r="C58" s="582" t="s">
        <v>731</v>
      </c>
      <c r="D58" s="476" t="s">
        <v>522</v>
      </c>
      <c r="E58" s="477" t="s">
        <v>732</v>
      </c>
      <c r="F58" s="86" t="s">
        <v>314</v>
      </c>
      <c r="G58" s="453">
        <v>700</v>
      </c>
      <c r="H58" s="75">
        <v>700</v>
      </c>
      <c r="I58" s="454">
        <v>137.19999999999999</v>
      </c>
    </row>
    <row r="59" spans="1:9" ht="15">
      <c r="A59" s="449">
        <v>51</v>
      </c>
      <c r="B59" s="463" t="s">
        <v>733</v>
      </c>
      <c r="C59" s="582" t="s">
        <v>734</v>
      </c>
      <c r="D59" s="472" t="s">
        <v>735</v>
      </c>
      <c r="E59" s="478" t="s">
        <v>662</v>
      </c>
      <c r="F59" s="86" t="s">
        <v>314</v>
      </c>
      <c r="G59" s="453">
        <v>3750</v>
      </c>
      <c r="H59" s="75">
        <v>3533</v>
      </c>
      <c r="I59" s="454">
        <v>533</v>
      </c>
    </row>
    <row r="60" spans="1:9" ht="45">
      <c r="A60" s="449">
        <v>52</v>
      </c>
      <c r="B60" s="455" t="s">
        <v>736</v>
      </c>
      <c r="C60" s="582" t="s">
        <v>737</v>
      </c>
      <c r="D60" s="479" t="s">
        <v>738</v>
      </c>
      <c r="E60" s="452" t="s">
        <v>739</v>
      </c>
      <c r="F60" s="86" t="s">
        <v>314</v>
      </c>
      <c r="G60" s="453">
        <v>1460</v>
      </c>
      <c r="H60" s="75">
        <v>1375</v>
      </c>
      <c r="I60" s="454">
        <v>207</v>
      </c>
    </row>
    <row r="61" spans="1:9" ht="63.75">
      <c r="A61" s="449">
        <v>53</v>
      </c>
      <c r="B61" s="457" t="s">
        <v>740</v>
      </c>
      <c r="C61" s="582" t="s">
        <v>741</v>
      </c>
      <c r="D61" s="480" t="s">
        <v>742</v>
      </c>
      <c r="E61" s="459" t="s">
        <v>743</v>
      </c>
      <c r="F61" s="86" t="s">
        <v>314</v>
      </c>
      <c r="G61" s="453">
        <v>1250</v>
      </c>
      <c r="H61" s="75">
        <v>1179</v>
      </c>
      <c r="I61" s="454">
        <v>174</v>
      </c>
    </row>
    <row r="62" spans="1:9" ht="30">
      <c r="A62" s="449">
        <v>54</v>
      </c>
      <c r="B62" s="455" t="s">
        <v>753</v>
      </c>
      <c r="C62" s="582" t="s">
        <v>754</v>
      </c>
      <c r="D62" s="482" t="s">
        <v>755</v>
      </c>
      <c r="E62" s="452" t="s">
        <v>641</v>
      </c>
      <c r="F62" s="86" t="s">
        <v>314</v>
      </c>
      <c r="G62" s="453">
        <v>3000</v>
      </c>
      <c r="H62" s="75">
        <v>2829</v>
      </c>
      <c r="I62" s="454">
        <v>417</v>
      </c>
    </row>
    <row r="63" spans="1:9" ht="30">
      <c r="A63" s="449">
        <v>55</v>
      </c>
      <c r="B63" s="455" t="s">
        <v>756</v>
      </c>
      <c r="C63" s="582" t="s">
        <v>757</v>
      </c>
      <c r="D63" s="483" t="s">
        <v>758</v>
      </c>
      <c r="E63" s="452" t="s">
        <v>641</v>
      </c>
      <c r="F63" s="86" t="s">
        <v>314</v>
      </c>
      <c r="G63" s="453">
        <v>2551</v>
      </c>
      <c r="H63" s="75">
        <v>2406</v>
      </c>
      <c r="I63" s="454">
        <v>355</v>
      </c>
    </row>
    <row r="64" spans="1:9" ht="30">
      <c r="A64" s="449">
        <v>56</v>
      </c>
      <c r="B64" s="455" t="s">
        <v>600</v>
      </c>
      <c r="C64" s="582" t="s">
        <v>757</v>
      </c>
      <c r="D64" s="479" t="s">
        <v>759</v>
      </c>
      <c r="E64" s="452" t="s">
        <v>641</v>
      </c>
      <c r="F64" s="86" t="s">
        <v>314</v>
      </c>
      <c r="G64" s="453">
        <v>4000</v>
      </c>
      <c r="H64" s="75">
        <v>3773</v>
      </c>
      <c r="I64" s="454">
        <v>557</v>
      </c>
    </row>
    <row r="65" spans="1:11" ht="15">
      <c r="A65" s="449">
        <v>57</v>
      </c>
      <c r="B65" s="455" t="s">
        <v>760</v>
      </c>
      <c r="C65" s="582" t="s">
        <v>761</v>
      </c>
      <c r="D65" s="482" t="s">
        <v>762</v>
      </c>
      <c r="E65" s="452" t="s">
        <v>763</v>
      </c>
      <c r="F65" s="86" t="s">
        <v>314</v>
      </c>
      <c r="G65" s="453">
        <v>200</v>
      </c>
      <c r="H65" s="75">
        <v>200</v>
      </c>
      <c r="I65" s="454">
        <v>40</v>
      </c>
    </row>
    <row r="66" spans="1:11" ht="30">
      <c r="A66" s="449">
        <v>58</v>
      </c>
      <c r="B66" s="455" t="s">
        <v>638</v>
      </c>
      <c r="C66" s="582" t="s">
        <v>764</v>
      </c>
      <c r="D66" s="484">
        <v>1024004798</v>
      </c>
      <c r="E66" s="452" t="s">
        <v>641</v>
      </c>
      <c r="F66" s="86" t="s">
        <v>314</v>
      </c>
      <c r="G66" s="453">
        <v>3750</v>
      </c>
      <c r="H66" s="75">
        <v>3533</v>
      </c>
      <c r="I66" s="454">
        <v>533</v>
      </c>
    </row>
    <row r="67" spans="1:11" ht="25.5" customHeight="1">
      <c r="A67" s="449">
        <v>59</v>
      </c>
      <c r="B67" s="455" t="s">
        <v>765</v>
      </c>
      <c r="C67" s="582" t="s">
        <v>766</v>
      </c>
      <c r="D67" s="485" t="s">
        <v>767</v>
      </c>
      <c r="E67" s="452" t="s">
        <v>641</v>
      </c>
      <c r="F67" s="86" t="s">
        <v>314</v>
      </c>
      <c r="G67" s="453">
        <v>2200</v>
      </c>
      <c r="H67" s="75">
        <v>2200</v>
      </c>
      <c r="I67" s="454">
        <v>431.2</v>
      </c>
    </row>
    <row r="68" spans="1:11" ht="15" customHeight="1">
      <c r="A68" s="449">
        <v>60</v>
      </c>
      <c r="B68" s="486" t="s">
        <v>768</v>
      </c>
      <c r="C68" s="582" t="s">
        <v>769</v>
      </c>
      <c r="D68" s="487" t="s">
        <v>770</v>
      </c>
      <c r="E68" s="452" t="s">
        <v>763</v>
      </c>
      <c r="F68" s="86" t="s">
        <v>314</v>
      </c>
      <c r="G68" s="453">
        <v>400</v>
      </c>
      <c r="H68" s="75">
        <v>400</v>
      </c>
      <c r="I68" s="454">
        <v>80</v>
      </c>
    </row>
    <row r="69" spans="1:11" ht="30">
      <c r="A69" s="449">
        <v>61</v>
      </c>
      <c r="B69" s="566" t="s">
        <v>881</v>
      </c>
      <c r="C69" s="585" t="s">
        <v>882</v>
      </c>
      <c r="D69" s="489" t="s">
        <v>771</v>
      </c>
      <c r="E69" s="452" t="s">
        <v>641</v>
      </c>
      <c r="F69" s="86" t="s">
        <v>314</v>
      </c>
      <c r="G69" s="449">
        <v>5000</v>
      </c>
      <c r="H69" s="75">
        <v>5000</v>
      </c>
      <c r="I69" s="414">
        <v>0</v>
      </c>
    </row>
    <row r="70" spans="1:11" ht="30">
      <c r="A70" s="449">
        <v>62</v>
      </c>
      <c r="B70" s="566" t="s">
        <v>883</v>
      </c>
      <c r="C70" s="585" t="s">
        <v>884</v>
      </c>
      <c r="D70" s="489" t="s">
        <v>772</v>
      </c>
      <c r="E70" s="452" t="s">
        <v>641</v>
      </c>
      <c r="F70" s="86" t="s">
        <v>314</v>
      </c>
      <c r="G70" s="449">
        <v>2500</v>
      </c>
      <c r="H70" s="75">
        <v>2500</v>
      </c>
      <c r="I70" s="75">
        <v>0</v>
      </c>
    </row>
    <row r="71" spans="1:11" ht="28.5" customHeight="1">
      <c r="A71" s="449">
        <v>63</v>
      </c>
      <c r="B71" s="463" t="s">
        <v>744</v>
      </c>
      <c r="C71" s="582" t="s">
        <v>745</v>
      </c>
      <c r="D71" s="481">
        <v>62002004718</v>
      </c>
      <c r="E71" s="459" t="s">
        <v>628</v>
      </c>
      <c r="F71" s="86" t="s">
        <v>314</v>
      </c>
      <c r="G71" s="453">
        <v>2000</v>
      </c>
      <c r="H71" s="75">
        <v>1886</v>
      </c>
      <c r="I71" s="454">
        <v>278</v>
      </c>
    </row>
    <row r="72" spans="1:11" ht="23.25" customHeight="1">
      <c r="A72" s="449">
        <v>64</v>
      </c>
      <c r="B72" s="463" t="s">
        <v>746</v>
      </c>
      <c r="C72" s="582" t="s">
        <v>747</v>
      </c>
      <c r="D72" s="480" t="s">
        <v>748</v>
      </c>
      <c r="E72" s="452" t="s">
        <v>749</v>
      </c>
      <c r="F72" s="86" t="s">
        <v>314</v>
      </c>
      <c r="G72" s="453">
        <v>2500</v>
      </c>
      <c r="H72" s="75">
        <v>2358</v>
      </c>
      <c r="I72" s="454">
        <v>348</v>
      </c>
    </row>
    <row r="73" spans="1:11" ht="51">
      <c r="A73" s="449">
        <v>65</v>
      </c>
      <c r="B73" s="463" t="s">
        <v>750</v>
      </c>
      <c r="C73" s="582" t="s">
        <v>751</v>
      </c>
      <c r="D73" s="480" t="s">
        <v>752</v>
      </c>
      <c r="E73" s="459" t="s">
        <v>676</v>
      </c>
      <c r="F73" s="86" t="s">
        <v>314</v>
      </c>
      <c r="G73" s="453">
        <v>2500</v>
      </c>
      <c r="H73" s="75">
        <v>2358</v>
      </c>
      <c r="I73" s="454">
        <v>348</v>
      </c>
    </row>
    <row r="74" spans="1:11" ht="15">
      <c r="A74" s="83" t="s">
        <v>256</v>
      </c>
      <c r="B74" s="83"/>
      <c r="C74" s="586"/>
      <c r="D74" s="83"/>
      <c r="E74" s="83"/>
      <c r="F74" s="94"/>
      <c r="G74" s="4"/>
      <c r="H74" s="4"/>
      <c r="I74" s="4"/>
    </row>
    <row r="75" spans="1:11" ht="15">
      <c r="A75" s="83"/>
      <c r="B75" s="95"/>
      <c r="C75" s="587"/>
      <c r="D75" s="95"/>
      <c r="E75" s="95"/>
      <c r="F75" s="83" t="s">
        <v>384</v>
      </c>
      <c r="G75" s="82">
        <f>SUM(G9:G74)</f>
        <v>140261</v>
      </c>
      <c r="H75" s="82">
        <f>SUM(H9:H74)</f>
        <v>132962.47999999998</v>
      </c>
      <c r="I75" s="82">
        <f>SUM(I9:I74)</f>
        <v>18910.000000000004</v>
      </c>
    </row>
    <row r="76" spans="1:11" ht="15">
      <c r="A76" s="169"/>
      <c r="B76" s="169"/>
      <c r="C76" s="563"/>
      <c r="D76" s="169"/>
      <c r="E76" s="169"/>
      <c r="F76" s="169"/>
      <c r="G76" s="169"/>
      <c r="H76" s="146"/>
      <c r="I76" s="146"/>
    </row>
    <row r="77" spans="1:11" ht="15">
      <c r="A77" s="646" t="s">
        <v>467</v>
      </c>
      <c r="B77" s="646"/>
      <c r="C77" s="646"/>
      <c r="D77" s="646"/>
      <c r="E77" s="646"/>
      <c r="F77" s="646"/>
      <c r="G77" s="646"/>
      <c r="H77" s="646"/>
      <c r="I77" s="646"/>
      <c r="K77" s="490">
        <f>H75+I75-G75</f>
        <v>11611.479999999981</v>
      </c>
    </row>
    <row r="78" spans="1:11" ht="15">
      <c r="A78" s="415"/>
      <c r="B78" s="415"/>
      <c r="C78" s="563"/>
      <c r="D78" s="169"/>
      <c r="E78" s="169"/>
      <c r="F78" s="169"/>
      <c r="G78" s="169"/>
      <c r="H78" s="146"/>
      <c r="I78" s="146"/>
    </row>
    <row r="79" spans="1:11">
      <c r="A79" s="312"/>
      <c r="B79" s="312"/>
      <c r="C79" s="564"/>
      <c r="D79" s="312"/>
      <c r="E79" s="312"/>
      <c r="F79" s="312"/>
      <c r="G79" s="312"/>
      <c r="H79" s="501"/>
      <c r="I79" s="312"/>
    </row>
    <row r="80" spans="1:11" ht="15">
      <c r="A80" s="151" t="s">
        <v>93</v>
      </c>
      <c r="B80" s="151"/>
      <c r="C80" s="563"/>
      <c r="D80" s="146"/>
      <c r="E80" s="146"/>
      <c r="F80" s="146"/>
      <c r="G80" s="146"/>
      <c r="H80" s="146"/>
      <c r="I80" s="146"/>
    </row>
    <row r="81" spans="1:9" ht="15">
      <c r="A81" s="146"/>
      <c r="B81" s="146"/>
      <c r="C81" s="563"/>
      <c r="D81" s="146"/>
      <c r="E81" s="146"/>
      <c r="F81" s="146"/>
      <c r="G81" s="146"/>
      <c r="H81" s="146"/>
      <c r="I81" s="146"/>
    </row>
    <row r="82" spans="1:9" ht="15">
      <c r="A82" s="146"/>
      <c r="B82" s="146"/>
      <c r="C82" s="563"/>
      <c r="D82" s="146"/>
      <c r="E82" s="150"/>
      <c r="F82" s="150"/>
      <c r="G82" s="150"/>
      <c r="H82" s="146"/>
      <c r="I82" s="146"/>
    </row>
    <row r="83" spans="1:9" ht="15">
      <c r="A83" s="151"/>
      <c r="B83" s="151"/>
      <c r="C83" s="563" t="s">
        <v>880</v>
      </c>
      <c r="D83" s="151"/>
      <c r="E83" s="151"/>
      <c r="F83" s="151"/>
      <c r="G83" s="151"/>
      <c r="H83" s="146"/>
      <c r="I83" s="146"/>
    </row>
    <row r="84" spans="1:9" ht="15">
      <c r="A84" s="146"/>
      <c r="B84" s="146"/>
      <c r="C84" s="563" t="s">
        <v>348</v>
      </c>
      <c r="D84" s="146"/>
      <c r="E84" s="146"/>
      <c r="F84" s="146"/>
      <c r="G84" s="146"/>
      <c r="H84" s="146"/>
      <c r="I84" s="146"/>
    </row>
    <row r="85" spans="1:9">
      <c r="A85" s="153"/>
      <c r="B85" s="153"/>
      <c r="C85" s="565" t="s">
        <v>123</v>
      </c>
      <c r="D85" s="153"/>
      <c r="E85" s="153"/>
      <c r="F85" s="153"/>
      <c r="G85" s="153"/>
    </row>
  </sheetData>
  <autoFilter ref="A8:J75"/>
  <mergeCells count="4">
    <mergeCell ref="I1:J1"/>
    <mergeCell ref="I2:J2"/>
    <mergeCell ref="A1:H1"/>
    <mergeCell ref="A77:I77"/>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80" zoomScaleSheetLayoutView="80" workbookViewId="0">
      <selection activeCell="H16" sqref="H16"/>
    </sheetView>
  </sheetViews>
  <sheetFormatPr defaultRowHeight="12.75"/>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s>
  <sheetData>
    <row r="1" spans="1:9" ht="15">
      <c r="A1" s="71" t="s">
        <v>387</v>
      </c>
      <c r="B1" s="73"/>
      <c r="C1" s="73"/>
      <c r="D1" s="73"/>
      <c r="E1" s="73"/>
      <c r="F1" s="73"/>
      <c r="G1" s="625" t="s">
        <v>94</v>
      </c>
      <c r="H1" s="625"/>
      <c r="I1" s="220"/>
    </row>
    <row r="2" spans="1:9" ht="15">
      <c r="A2" s="72" t="s">
        <v>124</v>
      </c>
      <c r="B2" s="73"/>
      <c r="C2" s="73"/>
      <c r="D2" s="73"/>
      <c r="E2" s="73"/>
      <c r="F2" s="73"/>
      <c r="G2" s="623" t="str">
        <f>'ფორმა N1'!M2</f>
        <v>01/01/2021-31/12/2021</v>
      </c>
      <c r="H2" s="623"/>
      <c r="I2" s="72"/>
    </row>
    <row r="3" spans="1:9" ht="15">
      <c r="A3" s="72"/>
      <c r="B3" s="72"/>
      <c r="C3" s="72"/>
      <c r="D3" s="72"/>
      <c r="E3" s="72"/>
      <c r="F3" s="72"/>
      <c r="G3" s="208"/>
      <c r="H3" s="208"/>
      <c r="I3" s="220"/>
    </row>
    <row r="4" spans="1:9" ht="15">
      <c r="A4" s="73" t="s">
        <v>254</v>
      </c>
      <c r="B4" s="73"/>
      <c r="C4" s="73"/>
      <c r="D4" s="73"/>
      <c r="E4" s="73"/>
      <c r="F4" s="73"/>
      <c r="G4" s="72"/>
      <c r="H4" s="72"/>
      <c r="I4" s="72"/>
    </row>
    <row r="5" spans="1:9" ht="15">
      <c r="A5" s="76" t="str">
        <f>'ფორმა N1'!D4</f>
        <v>პ/გ საქართველოს პატრიოტთა ალიანსი</v>
      </c>
      <c r="B5" s="76"/>
      <c r="C5" s="76"/>
      <c r="D5" s="76"/>
      <c r="E5" s="76"/>
      <c r="F5" s="76"/>
      <c r="G5" s="77"/>
      <c r="H5" s="77"/>
      <c r="I5" s="77"/>
    </row>
    <row r="6" spans="1:9" ht="15">
      <c r="A6" s="73"/>
      <c r="B6" s="73"/>
      <c r="C6" s="73"/>
      <c r="D6" s="73"/>
      <c r="E6" s="73"/>
      <c r="F6" s="73"/>
      <c r="G6" s="72"/>
      <c r="H6" s="72"/>
      <c r="I6" s="72"/>
    </row>
    <row r="7" spans="1:9" ht="15">
      <c r="A7" s="207"/>
      <c r="B7" s="207"/>
      <c r="C7" s="207"/>
      <c r="D7" s="207"/>
      <c r="E7" s="207"/>
      <c r="F7" s="207"/>
      <c r="G7" s="74"/>
      <c r="H7" s="74"/>
      <c r="I7" s="220"/>
    </row>
    <row r="8" spans="1:9" ht="15" customHeight="1">
      <c r="A8" s="639" t="s">
        <v>64</v>
      </c>
      <c r="B8" s="641" t="s">
        <v>309</v>
      </c>
      <c r="C8" s="643" t="s">
        <v>310</v>
      </c>
      <c r="D8" s="643" t="s">
        <v>209</v>
      </c>
      <c r="E8" s="660" t="s">
        <v>412</v>
      </c>
      <c r="F8" s="661"/>
      <c r="G8" s="662"/>
      <c r="H8" s="660" t="s">
        <v>444</v>
      </c>
      <c r="I8" s="662"/>
    </row>
    <row r="9" spans="1:9" ht="25.5">
      <c r="A9" s="640"/>
      <c r="B9" s="642"/>
      <c r="C9" s="644"/>
      <c r="D9" s="644"/>
      <c r="E9" s="259" t="s">
        <v>441</v>
      </c>
      <c r="F9" s="259" t="s">
        <v>442</v>
      </c>
      <c r="G9" s="259" t="s">
        <v>443</v>
      </c>
      <c r="H9" s="260" t="s">
        <v>445</v>
      </c>
      <c r="I9" s="260" t="s">
        <v>446</v>
      </c>
    </row>
    <row r="10" spans="1:9" ht="15">
      <c r="A10" s="217"/>
      <c r="B10" s="218"/>
      <c r="C10" s="94"/>
      <c r="D10" s="94"/>
      <c r="E10" s="94"/>
      <c r="F10" s="94"/>
      <c r="G10" s="94"/>
      <c r="H10" s="4"/>
      <c r="I10" s="4"/>
    </row>
    <row r="11" spans="1:9" ht="15">
      <c r="A11" s="217"/>
      <c r="B11" s="218"/>
      <c r="C11" s="83"/>
      <c r="D11" s="83"/>
      <c r="E11" s="83"/>
      <c r="F11" s="83"/>
      <c r="G11" s="83"/>
      <c r="H11" s="4"/>
      <c r="I11" s="4"/>
    </row>
    <row r="12" spans="1:9" ht="15">
      <c r="A12" s="217"/>
      <c r="B12" s="218"/>
      <c r="C12" s="83"/>
      <c r="D12" s="83"/>
      <c r="E12" s="83"/>
      <c r="F12" s="83"/>
      <c r="G12" s="83"/>
      <c r="H12" s="4"/>
      <c r="I12" s="4"/>
    </row>
    <row r="13" spans="1:9" ht="15">
      <c r="A13" s="217"/>
      <c r="B13" s="218"/>
      <c r="C13" s="83"/>
      <c r="D13" s="83"/>
      <c r="E13" s="83"/>
      <c r="F13" s="83"/>
      <c r="G13" s="83"/>
      <c r="H13" s="4"/>
      <c r="I13" s="4"/>
    </row>
    <row r="14" spans="1:9" ht="15">
      <c r="A14" s="217"/>
      <c r="B14" s="218"/>
      <c r="C14" s="83"/>
      <c r="D14" s="83"/>
      <c r="E14" s="83"/>
      <c r="F14" s="83"/>
      <c r="G14" s="83"/>
      <c r="H14" s="4"/>
      <c r="I14" s="4"/>
    </row>
    <row r="15" spans="1:9" ht="15">
      <c r="A15" s="217"/>
      <c r="B15" s="218"/>
      <c r="C15" s="83"/>
      <c r="D15" s="83"/>
      <c r="E15" s="83"/>
      <c r="F15" s="83"/>
      <c r="G15" s="83"/>
      <c r="H15" s="4"/>
      <c r="I15" s="4"/>
    </row>
    <row r="16" spans="1:9" ht="15">
      <c r="A16" s="217"/>
      <c r="B16" s="218"/>
      <c r="C16" s="83"/>
      <c r="D16" s="83"/>
      <c r="E16" s="83"/>
      <c r="F16" s="83"/>
      <c r="G16" s="83"/>
      <c r="H16" s="4"/>
      <c r="I16" s="4"/>
    </row>
    <row r="17" spans="1:9" ht="15">
      <c r="A17" s="217"/>
      <c r="B17" s="218"/>
      <c r="C17" s="83"/>
      <c r="D17" s="83"/>
      <c r="E17" s="83"/>
      <c r="F17" s="83"/>
      <c r="G17" s="83"/>
      <c r="H17" s="4"/>
      <c r="I17" s="4"/>
    </row>
    <row r="18" spans="1:9" ht="15">
      <c r="A18" s="217"/>
      <c r="B18" s="218"/>
      <c r="C18" s="83"/>
      <c r="D18" s="83"/>
      <c r="E18" s="83"/>
      <c r="F18" s="83"/>
      <c r="G18" s="83"/>
      <c r="H18" s="4"/>
      <c r="I18" s="4"/>
    </row>
    <row r="19" spans="1:9" ht="15">
      <c r="A19" s="217"/>
      <c r="B19" s="218"/>
      <c r="C19" s="83"/>
      <c r="D19" s="83"/>
      <c r="E19" s="83"/>
      <c r="F19" s="83"/>
      <c r="G19" s="83"/>
      <c r="H19" s="4"/>
      <c r="I19" s="4"/>
    </row>
    <row r="20" spans="1:9" ht="15">
      <c r="A20" s="217"/>
      <c r="B20" s="218"/>
      <c r="C20" s="83"/>
      <c r="D20" s="83"/>
      <c r="E20" s="83"/>
      <c r="F20" s="83"/>
      <c r="G20" s="83"/>
      <c r="H20" s="4"/>
      <c r="I20" s="4"/>
    </row>
    <row r="21" spans="1:9" ht="15">
      <c r="A21" s="217"/>
      <c r="B21" s="218"/>
      <c r="C21" s="83"/>
      <c r="D21" s="83"/>
      <c r="E21" s="83"/>
      <c r="F21" s="83"/>
      <c r="G21" s="83"/>
      <c r="H21" s="4"/>
      <c r="I21" s="4"/>
    </row>
    <row r="22" spans="1:9" ht="15">
      <c r="A22" s="217"/>
      <c r="B22" s="218"/>
      <c r="C22" s="83"/>
      <c r="D22" s="83"/>
      <c r="E22" s="83"/>
      <c r="F22" s="83"/>
      <c r="G22" s="83"/>
      <c r="H22" s="4"/>
      <c r="I22" s="4"/>
    </row>
    <row r="23" spans="1:9" ht="15">
      <c r="A23" s="217"/>
      <c r="B23" s="218"/>
      <c r="C23" s="83"/>
      <c r="D23" s="83"/>
      <c r="E23" s="83"/>
      <c r="F23" s="83"/>
      <c r="G23" s="83"/>
      <c r="H23" s="4"/>
      <c r="I23" s="4"/>
    </row>
    <row r="24" spans="1:9" ht="15">
      <c r="A24" s="217"/>
      <c r="B24" s="218"/>
      <c r="C24" s="83"/>
      <c r="D24" s="83"/>
      <c r="E24" s="83"/>
      <c r="F24" s="83"/>
      <c r="G24" s="83"/>
      <c r="H24" s="4"/>
      <c r="I24" s="4"/>
    </row>
    <row r="25" spans="1:9" ht="15">
      <c r="A25" s="217"/>
      <c r="B25" s="218"/>
      <c r="C25" s="83"/>
      <c r="D25" s="83"/>
      <c r="E25" s="83"/>
      <c r="F25" s="83"/>
      <c r="G25" s="83"/>
      <c r="H25" s="4"/>
      <c r="I25" s="4"/>
    </row>
    <row r="26" spans="1:9" ht="15">
      <c r="A26" s="217"/>
      <c r="B26" s="218"/>
      <c r="C26" s="83"/>
      <c r="D26" s="83"/>
      <c r="E26" s="83"/>
      <c r="F26" s="83"/>
      <c r="G26" s="83"/>
      <c r="H26" s="4"/>
      <c r="I26" s="4"/>
    </row>
    <row r="27" spans="1:9" ht="15">
      <c r="A27" s="217"/>
      <c r="B27" s="218"/>
      <c r="C27" s="83"/>
      <c r="D27" s="83"/>
      <c r="E27" s="83"/>
      <c r="F27" s="83"/>
      <c r="G27" s="83"/>
      <c r="H27" s="4"/>
      <c r="I27" s="4"/>
    </row>
    <row r="28" spans="1:9" ht="15">
      <c r="A28" s="217"/>
      <c r="B28" s="218"/>
      <c r="C28" s="83"/>
      <c r="D28" s="83"/>
      <c r="E28" s="83"/>
      <c r="F28" s="83"/>
      <c r="G28" s="83"/>
      <c r="H28" s="4"/>
      <c r="I28" s="4"/>
    </row>
    <row r="29" spans="1:9" ht="15">
      <c r="A29" s="217"/>
      <c r="B29" s="218"/>
      <c r="C29" s="83"/>
      <c r="D29" s="83"/>
      <c r="E29" s="83"/>
      <c r="F29" s="83"/>
      <c r="G29" s="83"/>
      <c r="H29" s="4"/>
      <c r="I29" s="4"/>
    </row>
    <row r="30" spans="1:9" ht="15">
      <c r="A30" s="217"/>
      <c r="B30" s="218"/>
      <c r="C30" s="83"/>
      <c r="D30" s="83"/>
      <c r="E30" s="83"/>
      <c r="F30" s="83"/>
      <c r="G30" s="83"/>
      <c r="H30" s="4"/>
      <c r="I30" s="4"/>
    </row>
    <row r="31" spans="1:9" ht="15">
      <c r="A31" s="217"/>
      <c r="B31" s="218"/>
      <c r="C31" s="83"/>
      <c r="D31" s="83"/>
      <c r="E31" s="83"/>
      <c r="F31" s="83"/>
      <c r="G31" s="83"/>
      <c r="H31" s="4"/>
      <c r="I31" s="4"/>
    </row>
    <row r="32" spans="1:9" ht="15">
      <c r="A32" s="217"/>
      <c r="B32" s="218"/>
      <c r="C32" s="83"/>
      <c r="D32" s="83"/>
      <c r="E32" s="83"/>
      <c r="F32" s="83"/>
      <c r="G32" s="83"/>
      <c r="H32" s="4"/>
      <c r="I32" s="4"/>
    </row>
    <row r="33" spans="1:9" ht="15">
      <c r="A33" s="217"/>
      <c r="B33" s="218"/>
      <c r="C33" s="83"/>
      <c r="D33" s="83"/>
      <c r="E33" s="83"/>
      <c r="F33" s="83"/>
      <c r="G33" s="83"/>
      <c r="H33" s="4"/>
      <c r="I33" s="4"/>
    </row>
    <row r="34" spans="1:9" ht="15">
      <c r="A34" s="217"/>
      <c r="B34" s="219"/>
      <c r="C34" s="95"/>
      <c r="D34" s="95"/>
      <c r="E34" s="95"/>
      <c r="F34" s="95"/>
      <c r="G34" s="95" t="s">
        <v>308</v>
      </c>
      <c r="H34" s="82">
        <f>SUM(H9:H33)</f>
        <v>0</v>
      </c>
      <c r="I34" s="82">
        <f>SUM(I9:I33)</f>
        <v>0</v>
      </c>
    </row>
    <row r="35" spans="1:9" ht="15">
      <c r="A35" s="42"/>
      <c r="B35" s="42"/>
      <c r="C35" s="42"/>
      <c r="D35" s="42"/>
      <c r="E35" s="42"/>
      <c r="F35" s="42"/>
      <c r="G35" s="2"/>
      <c r="H35" s="2"/>
    </row>
    <row r="36" spans="1:9" ht="15">
      <c r="A36" s="659" t="s">
        <v>468</v>
      </c>
      <c r="B36" s="659"/>
      <c r="C36" s="659"/>
      <c r="D36" s="659"/>
      <c r="E36" s="659"/>
      <c r="F36" s="659"/>
      <c r="G36" s="659"/>
      <c r="H36" s="659"/>
      <c r="I36" s="659"/>
    </row>
    <row r="37" spans="1:9" ht="15">
      <c r="A37" s="163"/>
      <c r="B37" s="42"/>
      <c r="C37" s="42"/>
      <c r="D37" s="42"/>
      <c r="E37" s="42"/>
      <c r="F37" s="42"/>
      <c r="G37" s="2"/>
      <c r="H37" s="2"/>
    </row>
    <row r="38" spans="1:9">
      <c r="A38" s="22"/>
      <c r="B38" s="22"/>
      <c r="C38" s="22"/>
      <c r="D38" s="22"/>
      <c r="E38" s="22"/>
      <c r="F38" s="22"/>
      <c r="G38" s="22"/>
      <c r="H38" s="22"/>
    </row>
    <row r="39" spans="1:9" ht="15">
      <c r="A39" s="66" t="s">
        <v>93</v>
      </c>
      <c r="B39" s="2"/>
      <c r="C39" s="2"/>
      <c r="D39" s="2"/>
      <c r="E39" s="2"/>
      <c r="F39" s="2"/>
      <c r="G39" s="2"/>
      <c r="H39" s="2"/>
    </row>
    <row r="40" spans="1:9" ht="15">
      <c r="A40" s="2"/>
      <c r="B40" s="2"/>
      <c r="C40" s="2"/>
      <c r="D40" s="2"/>
      <c r="E40" s="2"/>
      <c r="F40" s="2"/>
      <c r="G40" s="2"/>
      <c r="H40" s="2"/>
    </row>
    <row r="41" spans="1:9" ht="15">
      <c r="A41" s="2"/>
      <c r="B41" s="2"/>
      <c r="C41" s="2"/>
      <c r="D41" s="2"/>
      <c r="E41" s="2"/>
      <c r="F41" s="2"/>
      <c r="G41" s="2"/>
      <c r="H41" s="12"/>
    </row>
    <row r="42" spans="1:9" ht="15">
      <c r="A42" s="66"/>
      <c r="B42" s="66" t="s">
        <v>251</v>
      </c>
      <c r="C42" s="66"/>
      <c r="D42" s="66"/>
      <c r="E42" s="66"/>
      <c r="F42" s="66"/>
      <c r="G42" s="2"/>
      <c r="H42" s="12"/>
    </row>
    <row r="43" spans="1:9" ht="15">
      <c r="A43" s="2"/>
      <c r="B43" s="2" t="s">
        <v>250</v>
      </c>
      <c r="C43" s="2"/>
      <c r="D43" s="2"/>
      <c r="E43" s="2"/>
      <c r="F43" s="2"/>
      <c r="G43" s="2"/>
      <c r="H43" s="12"/>
    </row>
    <row r="44" spans="1:9">
      <c r="A44" s="62"/>
      <c r="B44" s="62" t="s">
        <v>123</v>
      </c>
      <c r="C44" s="62"/>
      <c r="D44" s="62"/>
      <c r="E44" s="62"/>
      <c r="F44" s="62"/>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view="pageBreakPreview" zoomScale="80" zoomScaleSheetLayoutView="80" workbookViewId="0">
      <selection sqref="A1:F1"/>
    </sheetView>
  </sheetViews>
  <sheetFormatPr defaultColWidth="9.140625" defaultRowHeight="12.75"/>
  <cols>
    <col min="1" max="1" width="5.42578125" style="147" customWidth="1"/>
    <col min="2" max="2" width="13.140625" style="147" customWidth="1"/>
    <col min="3" max="3" width="15.140625" style="147" customWidth="1"/>
    <col min="4" max="4" width="18" style="147" customWidth="1"/>
    <col min="5" max="5" width="20.5703125" style="147" customWidth="1"/>
    <col min="6" max="6" width="21.28515625" style="147" customWidth="1"/>
    <col min="7" max="7" width="15.140625" style="147" customWidth="1"/>
    <col min="8" max="8" width="15.5703125" style="147" customWidth="1"/>
    <col min="9" max="9" width="13.42578125" style="147" customWidth="1"/>
    <col min="10" max="10" width="0" style="147" hidden="1" customWidth="1"/>
    <col min="11" max="16384" width="9.140625" style="147"/>
  </cols>
  <sheetData>
    <row r="1" spans="1:10" ht="15">
      <c r="A1" s="663" t="s">
        <v>487</v>
      </c>
      <c r="B1" s="663"/>
      <c r="C1" s="663"/>
      <c r="D1" s="663"/>
      <c r="E1" s="663"/>
      <c r="F1" s="663"/>
      <c r="G1" s="625" t="s">
        <v>94</v>
      </c>
      <c r="H1" s="625"/>
    </row>
    <row r="2" spans="1:10" ht="15">
      <c r="A2" s="72" t="s">
        <v>124</v>
      </c>
      <c r="B2" s="71"/>
      <c r="C2" s="73"/>
      <c r="D2" s="73"/>
      <c r="E2" s="73"/>
      <c r="F2" s="73"/>
      <c r="G2" s="623" t="str">
        <f>'ფორმა N1'!M2</f>
        <v>01/01/2021-31/12/2021</v>
      </c>
      <c r="H2" s="623"/>
    </row>
    <row r="3" spans="1:10" ht="15">
      <c r="A3" s="72"/>
      <c r="B3" s="72"/>
      <c r="C3" s="72"/>
      <c r="D3" s="72"/>
      <c r="E3" s="72"/>
      <c r="F3" s="72"/>
      <c r="G3" s="208"/>
      <c r="H3" s="208"/>
    </row>
    <row r="4" spans="1:10" ht="15">
      <c r="A4" s="73" t="s">
        <v>254</v>
      </c>
      <c r="B4" s="73"/>
      <c r="C4" s="73"/>
      <c r="D4" s="73"/>
      <c r="E4" s="73"/>
      <c r="F4" s="73"/>
      <c r="G4" s="72"/>
      <c r="H4" s="72"/>
    </row>
    <row r="5" spans="1:10" ht="15">
      <c r="A5" s="76" t="str">
        <f>'ფორმა N1'!D4</f>
        <v>პ/გ საქართველოს პატრიოტთა ალიანსი</v>
      </c>
      <c r="B5" s="76"/>
      <c r="C5" s="76"/>
      <c r="D5" s="76"/>
      <c r="E5" s="76"/>
      <c r="F5" s="76"/>
      <c r="G5" s="77"/>
      <c r="H5" s="77"/>
    </row>
    <row r="6" spans="1:10" ht="15">
      <c r="A6" s="73"/>
      <c r="B6" s="73"/>
      <c r="C6" s="73"/>
      <c r="D6" s="73"/>
      <c r="E6" s="73"/>
      <c r="F6" s="73"/>
      <c r="G6" s="72"/>
      <c r="H6" s="72"/>
    </row>
    <row r="7" spans="1:10" ht="15">
      <c r="A7" s="207"/>
      <c r="B7" s="207"/>
      <c r="C7" s="207"/>
      <c r="D7" s="207"/>
      <c r="E7" s="207"/>
      <c r="F7" s="207"/>
      <c r="G7" s="74"/>
      <c r="H7" s="74"/>
    </row>
    <row r="8" spans="1:10" ht="30">
      <c r="A8" s="86" t="s">
        <v>64</v>
      </c>
      <c r="B8" s="86" t="s">
        <v>309</v>
      </c>
      <c r="C8" s="86" t="s">
        <v>310</v>
      </c>
      <c r="D8" s="86" t="s">
        <v>209</v>
      </c>
      <c r="E8" s="86" t="s">
        <v>315</v>
      </c>
      <c r="F8" s="86" t="s">
        <v>311</v>
      </c>
      <c r="G8" s="75" t="s">
        <v>10</v>
      </c>
      <c r="H8" s="75" t="s">
        <v>9</v>
      </c>
      <c r="J8" s="171" t="s">
        <v>314</v>
      </c>
    </row>
    <row r="9" spans="1:10" ht="15">
      <c r="A9" s="94"/>
      <c r="B9" s="94"/>
      <c r="C9" s="94"/>
      <c r="D9" s="94"/>
      <c r="E9" s="94"/>
      <c r="F9" s="94"/>
      <c r="G9" s="4"/>
      <c r="H9" s="4"/>
      <c r="J9" s="171" t="s">
        <v>0</v>
      </c>
    </row>
    <row r="10" spans="1:10" ht="15">
      <c r="A10" s="94"/>
      <c r="B10" s="94"/>
      <c r="C10" s="94"/>
      <c r="D10" s="94"/>
      <c r="E10" s="94"/>
      <c r="F10" s="94"/>
      <c r="G10" s="4"/>
      <c r="H10" s="4"/>
    </row>
    <row r="11" spans="1:10" ht="15">
      <c r="A11" s="83"/>
      <c r="B11" s="83"/>
      <c r="C11" s="83"/>
      <c r="D11" s="83"/>
      <c r="E11" s="83"/>
      <c r="F11" s="83"/>
      <c r="G11" s="4"/>
      <c r="H11" s="4"/>
    </row>
    <row r="12" spans="1:10" ht="15">
      <c r="A12" s="83"/>
      <c r="B12" s="83"/>
      <c r="C12" s="83"/>
      <c r="D12" s="83"/>
      <c r="E12" s="83"/>
      <c r="F12" s="83"/>
      <c r="G12" s="4"/>
      <c r="H12" s="4"/>
    </row>
    <row r="13" spans="1:10" ht="15">
      <c r="A13" s="83"/>
      <c r="B13" s="83"/>
      <c r="C13" s="83"/>
      <c r="D13" s="83"/>
      <c r="E13" s="83"/>
      <c r="F13" s="83"/>
      <c r="G13" s="4"/>
      <c r="H13" s="4"/>
    </row>
    <row r="14" spans="1:10" ht="15">
      <c r="A14" s="83"/>
      <c r="B14" s="83"/>
      <c r="C14" s="83"/>
      <c r="D14" s="83"/>
      <c r="E14" s="83"/>
      <c r="F14" s="83"/>
      <c r="G14" s="4"/>
      <c r="H14" s="4"/>
    </row>
    <row r="15" spans="1:10" ht="15">
      <c r="A15" s="83"/>
      <c r="B15" s="83"/>
      <c r="C15" s="83"/>
      <c r="D15" s="83"/>
      <c r="E15" s="83"/>
      <c r="F15" s="83"/>
      <c r="G15" s="4"/>
      <c r="H15" s="4"/>
    </row>
    <row r="16" spans="1:10" ht="15">
      <c r="A16" s="83"/>
      <c r="B16" s="83"/>
      <c r="C16" s="83"/>
      <c r="D16" s="83"/>
      <c r="E16" s="83"/>
      <c r="F16" s="83"/>
      <c r="G16" s="4"/>
      <c r="H16" s="4"/>
    </row>
    <row r="17" spans="1:8" ht="15">
      <c r="A17" s="83"/>
      <c r="B17" s="83"/>
      <c r="C17" s="83"/>
      <c r="D17" s="83"/>
      <c r="E17" s="83"/>
      <c r="F17" s="83"/>
      <c r="G17" s="4"/>
      <c r="H17" s="4"/>
    </row>
    <row r="18" spans="1:8" ht="15">
      <c r="A18" s="83"/>
      <c r="B18" s="83"/>
      <c r="C18" s="83"/>
      <c r="D18" s="83"/>
      <c r="E18" s="83"/>
      <c r="F18" s="83"/>
      <c r="G18" s="4"/>
      <c r="H18" s="4"/>
    </row>
    <row r="19" spans="1:8" ht="15">
      <c r="A19" s="83"/>
      <c r="B19" s="83"/>
      <c r="C19" s="83"/>
      <c r="D19" s="83"/>
      <c r="E19" s="83"/>
      <c r="F19" s="83"/>
      <c r="G19" s="4"/>
      <c r="H19" s="4"/>
    </row>
    <row r="20" spans="1:8" ht="15">
      <c r="A20" s="83"/>
      <c r="B20" s="83"/>
      <c r="C20" s="83"/>
      <c r="D20" s="83"/>
      <c r="E20" s="83"/>
      <c r="F20" s="83"/>
      <c r="G20" s="4"/>
      <c r="H20" s="4"/>
    </row>
    <row r="21" spans="1:8" ht="15">
      <c r="A21" s="83"/>
      <c r="B21" s="83"/>
      <c r="C21" s="83"/>
      <c r="D21" s="83"/>
      <c r="E21" s="83"/>
      <c r="F21" s="83"/>
      <c r="G21" s="4"/>
      <c r="H21" s="4"/>
    </row>
    <row r="22" spans="1:8" ht="15">
      <c r="A22" s="83"/>
      <c r="B22" s="83"/>
      <c r="C22" s="83"/>
      <c r="D22" s="83"/>
      <c r="E22" s="83"/>
      <c r="F22" s="83"/>
      <c r="G22" s="4"/>
      <c r="H22" s="4"/>
    </row>
    <row r="23" spans="1:8" ht="15">
      <c r="A23" s="83"/>
      <c r="B23" s="83"/>
      <c r="C23" s="83"/>
      <c r="D23" s="83"/>
      <c r="E23" s="83"/>
      <c r="F23" s="83"/>
      <c r="G23" s="4"/>
      <c r="H23" s="4"/>
    </row>
    <row r="24" spans="1:8" ht="15">
      <c r="A24" s="83"/>
      <c r="B24" s="83"/>
      <c r="C24" s="83"/>
      <c r="D24" s="83"/>
      <c r="E24" s="83"/>
      <c r="F24" s="83"/>
      <c r="G24" s="4"/>
      <c r="H24" s="4"/>
    </row>
    <row r="25" spans="1:8" ht="15">
      <c r="A25" s="83"/>
      <c r="B25" s="83"/>
      <c r="C25" s="83"/>
      <c r="D25" s="83"/>
      <c r="E25" s="83"/>
      <c r="F25" s="83"/>
      <c r="G25" s="4"/>
      <c r="H25" s="4"/>
    </row>
    <row r="26" spans="1:8" ht="15">
      <c r="A26" s="83"/>
      <c r="B26" s="83"/>
      <c r="C26" s="83"/>
      <c r="D26" s="83"/>
      <c r="E26" s="83"/>
      <c r="F26" s="83"/>
      <c r="G26" s="4"/>
      <c r="H26" s="4"/>
    </row>
    <row r="27" spans="1:8" ht="15">
      <c r="A27" s="83"/>
      <c r="B27" s="83"/>
      <c r="C27" s="83"/>
      <c r="D27" s="83"/>
      <c r="E27" s="83"/>
      <c r="F27" s="83"/>
      <c r="G27" s="4"/>
      <c r="H27" s="4"/>
    </row>
    <row r="28" spans="1:8" ht="15">
      <c r="A28" s="83"/>
      <c r="B28" s="83"/>
      <c r="C28" s="83"/>
      <c r="D28" s="83"/>
      <c r="E28" s="83"/>
      <c r="F28" s="83"/>
      <c r="G28" s="4"/>
      <c r="H28" s="4"/>
    </row>
    <row r="29" spans="1:8" ht="15">
      <c r="A29" s="83"/>
      <c r="B29" s="83"/>
      <c r="C29" s="83"/>
      <c r="D29" s="83"/>
      <c r="E29" s="83"/>
      <c r="F29" s="83"/>
      <c r="G29" s="4"/>
      <c r="H29" s="4"/>
    </row>
    <row r="30" spans="1:8" ht="15">
      <c r="A30" s="83"/>
      <c r="B30" s="83"/>
      <c r="C30" s="83"/>
      <c r="D30" s="83"/>
      <c r="E30" s="83"/>
      <c r="F30" s="83"/>
      <c r="G30" s="4"/>
      <c r="H30" s="4"/>
    </row>
    <row r="31" spans="1:8" ht="15">
      <c r="A31" s="83"/>
      <c r="B31" s="83"/>
      <c r="C31" s="83"/>
      <c r="D31" s="83"/>
      <c r="E31" s="83"/>
      <c r="F31" s="83"/>
      <c r="G31" s="4"/>
      <c r="H31" s="4"/>
    </row>
    <row r="32" spans="1:8" ht="15">
      <c r="A32" s="83"/>
      <c r="B32" s="83"/>
      <c r="C32" s="83"/>
      <c r="D32" s="83"/>
      <c r="E32" s="83"/>
      <c r="F32" s="83"/>
      <c r="G32" s="4"/>
      <c r="H32" s="4"/>
    </row>
    <row r="33" spans="1:9" ht="15">
      <c r="A33" s="83"/>
      <c r="B33" s="83"/>
      <c r="C33" s="83"/>
      <c r="D33" s="83"/>
      <c r="E33" s="83"/>
      <c r="F33" s="83"/>
      <c r="G33" s="4"/>
      <c r="H33" s="4"/>
    </row>
    <row r="34" spans="1:9" ht="15">
      <c r="A34" s="83"/>
      <c r="B34" s="95"/>
      <c r="C34" s="95"/>
      <c r="D34" s="95"/>
      <c r="E34" s="95"/>
      <c r="F34" s="95" t="s">
        <v>313</v>
      </c>
      <c r="G34" s="82">
        <f>SUM(G9:G33)</f>
        <v>0</v>
      </c>
      <c r="H34" s="82">
        <f>SUM(H9:H33)</f>
        <v>0</v>
      </c>
    </row>
    <row r="35" spans="1:9" ht="15">
      <c r="A35" s="169"/>
      <c r="B35" s="169"/>
      <c r="C35" s="169"/>
      <c r="D35" s="169"/>
      <c r="E35" s="169"/>
      <c r="F35" s="169"/>
      <c r="G35" s="169"/>
      <c r="H35" s="146"/>
      <c r="I35" s="146"/>
    </row>
    <row r="36" spans="1:9" ht="15">
      <c r="A36" s="646" t="s">
        <v>469</v>
      </c>
      <c r="B36" s="646"/>
      <c r="C36" s="646"/>
      <c r="D36" s="646"/>
      <c r="E36" s="646"/>
      <c r="F36" s="646"/>
      <c r="G36" s="646"/>
      <c r="H36" s="646"/>
      <c r="I36" s="146"/>
    </row>
    <row r="37" spans="1:9" ht="15">
      <c r="A37" s="170"/>
      <c r="B37" s="170"/>
      <c r="C37" s="169"/>
      <c r="D37" s="169"/>
      <c r="E37" s="169"/>
      <c r="F37" s="169"/>
      <c r="G37" s="169"/>
      <c r="H37" s="146"/>
      <c r="I37" s="146"/>
    </row>
    <row r="38" spans="1:9" ht="15">
      <c r="A38" s="170"/>
      <c r="B38" s="170"/>
      <c r="C38" s="146"/>
      <c r="D38" s="146"/>
      <c r="E38" s="146"/>
      <c r="F38" s="146"/>
      <c r="G38" s="146"/>
      <c r="H38" s="146"/>
      <c r="I38" s="146"/>
    </row>
    <row r="39" spans="1:9">
      <c r="A39" s="168"/>
      <c r="B39" s="168"/>
      <c r="C39" s="168"/>
      <c r="D39" s="168"/>
      <c r="E39" s="168"/>
      <c r="F39" s="168"/>
      <c r="G39" s="168"/>
      <c r="H39" s="168"/>
      <c r="I39" s="168"/>
    </row>
    <row r="40" spans="1:9" ht="15">
      <c r="A40" s="151" t="s">
        <v>93</v>
      </c>
      <c r="B40" s="151"/>
      <c r="C40" s="146"/>
      <c r="D40" s="146"/>
      <c r="E40" s="146"/>
      <c r="F40" s="146"/>
      <c r="G40" s="146"/>
      <c r="H40" s="146"/>
      <c r="I40" s="146"/>
    </row>
    <row r="41" spans="1:9" ht="15">
      <c r="A41" s="146"/>
      <c r="B41" s="146"/>
      <c r="C41" s="146"/>
      <c r="D41" s="146"/>
      <c r="E41" s="146"/>
      <c r="F41" s="146"/>
      <c r="G41" s="146"/>
      <c r="H41" s="146"/>
      <c r="I41" s="146"/>
    </row>
    <row r="42" spans="1:9" ht="15">
      <c r="A42" s="146"/>
      <c r="B42" s="146"/>
      <c r="C42" s="146"/>
      <c r="D42" s="146"/>
      <c r="E42" s="146"/>
      <c r="F42" s="146"/>
      <c r="G42" s="146"/>
      <c r="H42" s="146"/>
      <c r="I42" s="152"/>
    </row>
    <row r="43" spans="1:9" ht="15">
      <c r="A43" s="151"/>
      <c r="B43" s="151"/>
      <c r="C43" s="151" t="s">
        <v>369</v>
      </c>
      <c r="D43" s="151"/>
      <c r="E43" s="169"/>
      <c r="F43" s="151"/>
      <c r="G43" s="151"/>
      <c r="H43" s="146"/>
      <c r="I43" s="152"/>
    </row>
    <row r="44" spans="1:9" ht="15">
      <c r="A44" s="146"/>
      <c r="B44" s="146"/>
      <c r="C44" s="146" t="s">
        <v>250</v>
      </c>
      <c r="D44" s="146"/>
      <c r="E44" s="146"/>
      <c r="F44" s="146"/>
      <c r="G44" s="146"/>
      <c r="H44" s="146"/>
      <c r="I44" s="152"/>
    </row>
    <row r="45" spans="1:9">
      <c r="A45" s="153"/>
      <c r="B45" s="153"/>
      <c r="C45" s="153" t="s">
        <v>123</v>
      </c>
      <c r="D45" s="153"/>
      <c r="E45" s="153"/>
      <c r="F45" s="153"/>
      <c r="G45" s="153"/>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1"/>
  <sheetViews>
    <sheetView view="pageBreakPreview" topLeftCell="A13" zoomScale="80" zoomScaleSheetLayoutView="80" workbookViewId="0">
      <selection activeCell="N21" sqref="N21"/>
    </sheetView>
  </sheetViews>
  <sheetFormatPr defaultColWidth="9.140625" defaultRowHeight="12.75"/>
  <cols>
    <col min="1" max="1" width="5.42578125" style="171" customWidth="1"/>
    <col min="2" max="2" width="27.5703125" style="171" customWidth="1"/>
    <col min="3" max="3" width="26.28515625" style="171" customWidth="1"/>
    <col min="4" max="4" width="16.85546875" style="171" customWidth="1"/>
    <col min="5" max="5" width="13.140625" style="171" customWidth="1"/>
    <col min="6" max="6" width="17" style="171" customWidth="1"/>
    <col min="7" max="7" width="13.7109375" style="171" customWidth="1"/>
    <col min="8" max="8" width="19.42578125" style="171" bestFit="1" customWidth="1"/>
    <col min="9" max="9" width="18.5703125" style="171" bestFit="1" customWidth="1"/>
    <col min="10" max="10" width="16.7109375" style="171" customWidth="1"/>
    <col min="11" max="11" width="17.7109375" style="171" customWidth="1"/>
    <col min="12" max="12" width="12.85546875" style="171" customWidth="1"/>
    <col min="13" max="16384" width="9.140625" style="171"/>
  </cols>
  <sheetData>
    <row r="2" spans="1:12" ht="15">
      <c r="A2" s="650" t="s">
        <v>388</v>
      </c>
      <c r="B2" s="650"/>
      <c r="C2" s="650"/>
      <c r="D2" s="650"/>
      <c r="E2" s="264"/>
      <c r="F2" s="73"/>
      <c r="G2" s="73"/>
      <c r="H2" s="73"/>
      <c r="I2" s="73"/>
      <c r="J2" s="267"/>
      <c r="K2" s="266"/>
      <c r="L2" s="266" t="s">
        <v>94</v>
      </c>
    </row>
    <row r="3" spans="1:12" ht="15">
      <c r="A3" s="72" t="s">
        <v>124</v>
      </c>
      <c r="B3" s="71"/>
      <c r="C3" s="73"/>
      <c r="D3" s="73"/>
      <c r="E3" s="73"/>
      <c r="F3" s="73"/>
      <c r="G3" s="73"/>
      <c r="H3" s="73"/>
      <c r="I3" s="73"/>
      <c r="J3" s="267"/>
      <c r="K3" s="623" t="str">
        <f>'ფორმა N1'!M2</f>
        <v>01/01/2021-31/12/2021</v>
      </c>
      <c r="L3" s="623"/>
    </row>
    <row r="4" spans="1:12" ht="15">
      <c r="A4" s="72"/>
      <c r="B4" s="72"/>
      <c r="C4" s="71"/>
      <c r="D4" s="71"/>
      <c r="E4" s="71"/>
      <c r="F4" s="71"/>
      <c r="G4" s="71"/>
      <c r="H4" s="71"/>
      <c r="I4" s="71"/>
      <c r="J4" s="267"/>
      <c r="K4" s="267"/>
      <c r="L4" s="267"/>
    </row>
    <row r="5" spans="1:12" ht="15">
      <c r="A5" s="73" t="s">
        <v>254</v>
      </c>
      <c r="B5" s="73"/>
      <c r="C5" s="73"/>
      <c r="D5" s="73"/>
      <c r="E5" s="73"/>
      <c r="F5" s="73"/>
      <c r="G5" s="73"/>
      <c r="H5" s="73"/>
      <c r="I5" s="73"/>
      <c r="J5" s="72"/>
      <c r="K5" s="72"/>
      <c r="L5" s="72"/>
    </row>
    <row r="6" spans="1:12" ht="15">
      <c r="A6" s="76" t="str">
        <f>'ფორმა N1'!D4</f>
        <v>პ/გ საქართველოს პატრიოტთა ალიანსი</v>
      </c>
      <c r="B6" s="76"/>
      <c r="C6" s="76"/>
      <c r="D6" s="76"/>
      <c r="E6" s="76"/>
      <c r="F6" s="76"/>
      <c r="G6" s="76"/>
      <c r="H6" s="76"/>
      <c r="I6" s="76"/>
      <c r="J6" s="77"/>
      <c r="K6" s="77"/>
    </row>
    <row r="7" spans="1:12" ht="15">
      <c r="A7" s="73"/>
      <c r="B7" s="73"/>
      <c r="C7" s="73"/>
      <c r="D7" s="73"/>
      <c r="E7" s="73"/>
      <c r="F7" s="73"/>
      <c r="G7" s="73"/>
      <c r="H7" s="73"/>
      <c r="I7" s="73"/>
      <c r="J7" s="72"/>
      <c r="K7" s="72"/>
      <c r="L7" s="72"/>
    </row>
    <row r="8" spans="1:12" ht="15">
      <c r="A8" s="262"/>
      <c r="B8" s="262"/>
      <c r="C8" s="262"/>
      <c r="D8" s="262"/>
      <c r="E8" s="262"/>
      <c r="F8" s="262"/>
      <c r="G8" s="262"/>
      <c r="H8" s="262"/>
      <c r="I8" s="262"/>
      <c r="J8" s="74"/>
      <c r="K8" s="74"/>
      <c r="L8" s="74"/>
    </row>
    <row r="9" spans="1:12" ht="45">
      <c r="A9" s="86" t="s">
        <v>64</v>
      </c>
      <c r="B9" s="86" t="s">
        <v>389</v>
      </c>
      <c r="C9" s="86" t="s">
        <v>390</v>
      </c>
      <c r="D9" s="86" t="s">
        <v>391</v>
      </c>
      <c r="E9" s="86" t="s">
        <v>392</v>
      </c>
      <c r="F9" s="86" t="s">
        <v>393</v>
      </c>
      <c r="G9" s="86" t="s">
        <v>394</v>
      </c>
      <c r="H9" s="86" t="s">
        <v>415</v>
      </c>
      <c r="I9" s="86" t="s">
        <v>395</v>
      </c>
      <c r="J9" s="86" t="s">
        <v>396</v>
      </c>
      <c r="K9" s="86" t="s">
        <v>397</v>
      </c>
      <c r="L9" s="86" t="s">
        <v>293</v>
      </c>
    </row>
    <row r="10" spans="1:12" ht="46.5" customHeight="1">
      <c r="A10" s="94">
        <v>1</v>
      </c>
      <c r="B10" s="508" t="s">
        <v>830</v>
      </c>
      <c r="C10" s="502" t="s">
        <v>831</v>
      </c>
      <c r="D10" s="503">
        <v>404961797</v>
      </c>
      <c r="E10" s="504" t="s">
        <v>513</v>
      </c>
      <c r="F10" s="94"/>
      <c r="G10" s="94"/>
      <c r="H10" s="94"/>
      <c r="I10" s="94"/>
      <c r="J10" s="4"/>
      <c r="K10" s="4">
        <v>1400</v>
      </c>
      <c r="L10" s="94"/>
    </row>
    <row r="11" spans="1:12" ht="46.5" customHeight="1">
      <c r="A11" s="94">
        <v>2</v>
      </c>
      <c r="B11" s="508" t="s">
        <v>832</v>
      </c>
      <c r="C11" s="487" t="s">
        <v>833</v>
      </c>
      <c r="D11" s="505">
        <v>200179145</v>
      </c>
      <c r="E11" s="504" t="s">
        <v>513</v>
      </c>
      <c r="F11" s="94"/>
      <c r="G11" s="94"/>
      <c r="H11" s="94"/>
      <c r="I11" s="94"/>
      <c r="J11" s="4"/>
      <c r="K11" s="4">
        <v>13286</v>
      </c>
      <c r="L11" s="94"/>
    </row>
    <row r="12" spans="1:12" ht="46.5" customHeight="1">
      <c r="A12" s="94">
        <v>3</v>
      </c>
      <c r="B12" s="508" t="s">
        <v>832</v>
      </c>
      <c r="C12" s="446" t="s">
        <v>834</v>
      </c>
      <c r="D12" s="83">
        <v>400270201</v>
      </c>
      <c r="E12" s="504" t="s">
        <v>513</v>
      </c>
      <c r="F12" s="83"/>
      <c r="G12" s="83"/>
      <c r="H12" s="83"/>
      <c r="I12" s="83"/>
      <c r="J12" s="4"/>
      <c r="K12" s="4">
        <v>7202.8</v>
      </c>
      <c r="L12" s="83"/>
    </row>
    <row r="13" spans="1:12" ht="46.5" customHeight="1">
      <c r="A13" s="94">
        <v>4</v>
      </c>
      <c r="B13" s="508" t="s">
        <v>832</v>
      </c>
      <c r="C13" s="446" t="s">
        <v>835</v>
      </c>
      <c r="D13" s="83">
        <v>202052820</v>
      </c>
      <c r="E13" s="504" t="s">
        <v>513</v>
      </c>
      <c r="F13" s="83"/>
      <c r="G13" s="83"/>
      <c r="H13" s="83"/>
      <c r="I13" s="83"/>
      <c r="J13" s="4"/>
      <c r="K13" s="4">
        <v>14030</v>
      </c>
      <c r="L13" s="83"/>
    </row>
    <row r="14" spans="1:12" ht="46.5" customHeight="1">
      <c r="A14" s="94">
        <v>5</v>
      </c>
      <c r="B14" s="506" t="s">
        <v>832</v>
      </c>
      <c r="C14" s="446" t="s">
        <v>836</v>
      </c>
      <c r="D14" s="83">
        <v>216397487</v>
      </c>
      <c r="E14" s="504" t="s">
        <v>513</v>
      </c>
      <c r="F14" s="83"/>
      <c r="G14" s="83"/>
      <c r="H14" s="83"/>
      <c r="I14" s="83"/>
      <c r="J14" s="4"/>
      <c r="K14" s="4">
        <v>980</v>
      </c>
      <c r="L14" s="83"/>
    </row>
    <row r="15" spans="1:12" ht="46.5" customHeight="1">
      <c r="A15" s="94">
        <v>6</v>
      </c>
      <c r="B15" s="506" t="s">
        <v>832</v>
      </c>
      <c r="C15" s="446" t="s">
        <v>837</v>
      </c>
      <c r="D15" s="441">
        <v>445436537</v>
      </c>
      <c r="E15" s="504" t="s">
        <v>513</v>
      </c>
      <c r="F15" s="83"/>
      <c r="G15" s="83"/>
      <c r="H15" s="83"/>
      <c r="I15" s="83"/>
      <c r="J15" s="4"/>
      <c r="K15" s="4">
        <v>220</v>
      </c>
      <c r="L15" s="83"/>
    </row>
    <row r="16" spans="1:12" ht="46.5" customHeight="1">
      <c r="A16" s="94">
        <v>7</v>
      </c>
      <c r="B16" s="506" t="s">
        <v>832</v>
      </c>
      <c r="C16" s="446" t="s">
        <v>838</v>
      </c>
      <c r="D16" s="441">
        <v>412704505</v>
      </c>
      <c r="E16" s="504" t="s">
        <v>513</v>
      </c>
      <c r="F16" s="83"/>
      <c r="G16" s="83"/>
      <c r="H16" s="83"/>
      <c r="I16" s="83"/>
      <c r="J16" s="4"/>
      <c r="K16" s="4">
        <v>90</v>
      </c>
      <c r="L16" s="83"/>
    </row>
    <row r="17" spans="1:12" ht="46.5" customHeight="1">
      <c r="A17" s="94">
        <v>8</v>
      </c>
      <c r="B17" s="506" t="s">
        <v>832</v>
      </c>
      <c r="C17" s="507" t="s">
        <v>839</v>
      </c>
      <c r="D17" s="441" t="s">
        <v>840</v>
      </c>
      <c r="E17" s="504" t="s">
        <v>513</v>
      </c>
      <c r="F17" s="83"/>
      <c r="G17" s="83"/>
      <c r="H17" s="83"/>
      <c r="I17" s="83"/>
      <c r="J17" s="4"/>
      <c r="K17" s="4">
        <v>600</v>
      </c>
      <c r="L17" s="83"/>
    </row>
    <row r="18" spans="1:12" ht="46.5" customHeight="1">
      <c r="A18" s="94">
        <v>9</v>
      </c>
      <c r="B18" s="506" t="s">
        <v>832</v>
      </c>
      <c r="C18" s="507" t="s">
        <v>841</v>
      </c>
      <c r="D18" s="441" t="s">
        <v>842</v>
      </c>
      <c r="E18" s="504" t="s">
        <v>513</v>
      </c>
      <c r="F18" s="83"/>
      <c r="G18" s="83"/>
      <c r="H18" s="83"/>
      <c r="I18" s="83"/>
      <c r="J18" s="4"/>
      <c r="K18" s="4">
        <v>55</v>
      </c>
      <c r="L18" s="83"/>
    </row>
    <row r="19" spans="1:12" ht="15">
      <c r="A19" s="83"/>
      <c r="B19" s="509"/>
      <c r="C19" s="95"/>
      <c r="D19" s="95"/>
      <c r="E19" s="95"/>
      <c r="F19" s="95"/>
      <c r="G19" s="83"/>
      <c r="H19" s="83"/>
      <c r="I19" s="83"/>
      <c r="J19" s="83" t="s">
        <v>398</v>
      </c>
      <c r="K19" s="82">
        <f>SUM(K10:K18)</f>
        <v>37863.800000000003</v>
      </c>
      <c r="L19" s="83"/>
    </row>
    <row r="20" spans="1:12" ht="15">
      <c r="A20" s="169"/>
      <c r="B20" s="169"/>
      <c r="C20" s="169"/>
      <c r="D20" s="169"/>
      <c r="E20" s="169"/>
      <c r="F20" s="169"/>
      <c r="G20" s="169"/>
      <c r="H20" s="169"/>
      <c r="I20" s="169"/>
      <c r="J20" s="169"/>
      <c r="K20" s="146"/>
    </row>
    <row r="21" spans="1:12" ht="26.25" customHeight="1">
      <c r="A21" s="655" t="s">
        <v>500</v>
      </c>
      <c r="B21" s="655"/>
      <c r="C21" s="655"/>
      <c r="D21" s="655"/>
      <c r="E21" s="655"/>
      <c r="F21" s="655"/>
      <c r="G21" s="655"/>
      <c r="H21" s="655"/>
      <c r="I21" s="655"/>
      <c r="J21" s="655"/>
      <c r="K21" s="655"/>
      <c r="L21" s="655"/>
    </row>
    <row r="22" spans="1:12" ht="15">
      <c r="A22" s="647" t="s">
        <v>461</v>
      </c>
      <c r="B22" s="647"/>
      <c r="C22" s="647"/>
      <c r="D22" s="647"/>
      <c r="E22" s="647"/>
      <c r="F22" s="647"/>
      <c r="G22" s="647"/>
      <c r="H22" s="647"/>
      <c r="I22" s="647"/>
      <c r="J22" s="647"/>
      <c r="K22" s="647"/>
      <c r="L22" s="647"/>
    </row>
    <row r="23" spans="1:12" ht="15">
      <c r="A23" s="647" t="s">
        <v>482</v>
      </c>
      <c r="B23" s="647"/>
      <c r="C23" s="647"/>
      <c r="D23" s="647"/>
      <c r="E23" s="647"/>
      <c r="F23" s="647"/>
      <c r="G23" s="647"/>
      <c r="H23" s="647"/>
      <c r="I23" s="647"/>
      <c r="J23" s="647"/>
      <c r="K23" s="647"/>
      <c r="L23" s="647"/>
    </row>
    <row r="24" spans="1:12" ht="15">
      <c r="A24" s="647" t="s">
        <v>470</v>
      </c>
      <c r="B24" s="647"/>
      <c r="C24" s="647"/>
      <c r="D24" s="647"/>
      <c r="E24" s="647"/>
      <c r="F24" s="647"/>
      <c r="G24" s="647"/>
      <c r="H24" s="647"/>
      <c r="I24" s="647"/>
      <c r="J24" s="647"/>
      <c r="K24" s="647"/>
      <c r="L24" s="647"/>
    </row>
    <row r="25" spans="1:12" ht="34.5" customHeight="1">
      <c r="A25" s="648" t="s">
        <v>463</v>
      </c>
      <c r="B25" s="648"/>
      <c r="C25" s="648"/>
      <c r="D25" s="648"/>
      <c r="E25" s="648"/>
      <c r="F25" s="648"/>
      <c r="G25" s="648"/>
      <c r="H25" s="648"/>
      <c r="I25" s="648"/>
      <c r="J25" s="648"/>
      <c r="K25" s="648"/>
      <c r="L25" s="648"/>
    </row>
    <row r="26" spans="1:12" s="301" customFormat="1" ht="15" customHeight="1">
      <c r="A26" s="664"/>
      <c r="B26" s="664"/>
      <c r="C26" s="664"/>
      <c r="D26" s="664"/>
      <c r="E26" s="664"/>
      <c r="F26" s="664"/>
      <c r="G26" s="664"/>
      <c r="H26" s="664"/>
      <c r="I26" s="664"/>
      <c r="J26" s="664"/>
      <c r="K26" s="664"/>
      <c r="L26" s="664"/>
    </row>
    <row r="27" spans="1:12" ht="15">
      <c r="A27" s="651" t="s">
        <v>93</v>
      </c>
      <c r="B27" s="651"/>
      <c r="C27" s="354"/>
      <c r="D27" s="355"/>
      <c r="E27" s="355"/>
      <c r="F27" s="354"/>
      <c r="G27" s="354"/>
      <c r="H27" s="354"/>
      <c r="I27" s="354"/>
      <c r="J27" s="354"/>
      <c r="K27" s="146"/>
    </row>
    <row r="28" spans="1:12" ht="15">
      <c r="A28" s="354"/>
      <c r="B28" s="355"/>
      <c r="C28" s="354"/>
      <c r="D28" s="355"/>
      <c r="E28" s="355"/>
      <c r="F28" s="354"/>
      <c r="G28" s="354"/>
      <c r="H28" s="354"/>
      <c r="I28" s="354"/>
      <c r="J28" s="356"/>
      <c r="K28" s="146"/>
    </row>
    <row r="29" spans="1:12" ht="15">
      <c r="A29" s="354"/>
      <c r="B29" s="355"/>
      <c r="C29" s="652" t="s">
        <v>248</v>
      </c>
      <c r="D29" s="652"/>
      <c r="E29" s="357"/>
      <c r="F29" s="358"/>
      <c r="G29" s="653" t="s">
        <v>399</v>
      </c>
      <c r="H29" s="653"/>
      <c r="I29" s="653"/>
      <c r="J29" s="359"/>
      <c r="K29" s="146"/>
    </row>
    <row r="30" spans="1:12" ht="15">
      <c r="A30" s="354"/>
      <c r="B30" s="355"/>
      <c r="C30" s="354"/>
      <c r="D30" s="355"/>
      <c r="E30" s="355"/>
      <c r="F30" s="354"/>
      <c r="G30" s="654"/>
      <c r="H30" s="654"/>
      <c r="I30" s="654"/>
      <c r="J30" s="359"/>
      <c r="K30" s="146"/>
    </row>
    <row r="31" spans="1:12" ht="15">
      <c r="A31" s="354"/>
      <c r="B31" s="355"/>
      <c r="C31" s="649" t="s">
        <v>123</v>
      </c>
      <c r="D31" s="649"/>
      <c r="E31" s="357"/>
      <c r="F31" s="358"/>
      <c r="G31" s="354"/>
      <c r="H31" s="354"/>
      <c r="I31" s="354"/>
      <c r="J31" s="354"/>
      <c r="K31" s="146"/>
    </row>
  </sheetData>
  <mergeCells count="12">
    <mergeCell ref="C31:D31"/>
    <mergeCell ref="A2:D2"/>
    <mergeCell ref="K3:L3"/>
    <mergeCell ref="A27:B27"/>
    <mergeCell ref="C29:D29"/>
    <mergeCell ref="G29:I30"/>
    <mergeCell ref="A21:L21"/>
    <mergeCell ref="A22:L22"/>
    <mergeCell ref="A23:L23"/>
    <mergeCell ref="A24:L24"/>
    <mergeCell ref="A25:L25"/>
    <mergeCell ref="A26:L26"/>
  </mergeCells>
  <dataValidations count="1">
    <dataValidation type="list" allowBlank="1" showInputMessage="1" showErrorMessage="1" sqref="B10:B19">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93"/>
  <sheetViews>
    <sheetView showGridLines="0" topLeftCell="A16" zoomScaleNormal="100" zoomScaleSheetLayoutView="80" workbookViewId="0">
      <selection activeCell="H13" sqref="H13"/>
    </sheetView>
  </sheetViews>
  <sheetFormatPr defaultColWidth="9.140625" defaultRowHeight="15"/>
  <cols>
    <col min="1" max="1" width="12.85546875" style="27" customWidth="1"/>
    <col min="2" max="2" width="65.5703125" style="26" customWidth="1"/>
    <col min="3" max="4" width="14.85546875" style="2" customWidth="1"/>
    <col min="5" max="5" width="0.85546875" style="2" customWidth="1"/>
    <col min="6" max="16384" width="9.140625" style="2"/>
  </cols>
  <sheetData>
    <row r="1" spans="1:5">
      <c r="A1" s="71" t="s">
        <v>499</v>
      </c>
      <c r="B1" s="114"/>
      <c r="C1" s="665" t="s">
        <v>182</v>
      </c>
      <c r="D1" s="665"/>
      <c r="E1" s="100"/>
    </row>
    <row r="2" spans="1:5">
      <c r="A2" s="72" t="s">
        <v>124</v>
      </c>
      <c r="B2" s="114"/>
      <c r="C2" s="73"/>
      <c r="D2" s="167" t="str">
        <f>'ფორმა N1'!M2</f>
        <v>01/01/2021-31/12/2021</v>
      </c>
      <c r="E2" s="100"/>
    </row>
    <row r="3" spans="1:5">
      <c r="A3" s="109"/>
      <c r="B3" s="114"/>
      <c r="C3" s="73"/>
      <c r="D3" s="73"/>
      <c r="E3" s="100"/>
    </row>
    <row r="4" spans="1:5">
      <c r="A4" s="72" t="str">
        <f>'ფორმა N2'!A4</f>
        <v>ანგარიშვალდებული პირის დასახელება:</v>
      </c>
      <c r="B4" s="72"/>
      <c r="C4" s="72"/>
      <c r="D4" s="72"/>
      <c r="E4" s="103"/>
    </row>
    <row r="5" spans="1:5">
      <c r="A5" s="112" t="str">
        <f>'ფორმა N1'!D4</f>
        <v>პ/გ საქართველოს პატრიოტთა ალიანსი</v>
      </c>
      <c r="B5" s="113"/>
      <c r="C5" s="113"/>
      <c r="D5" s="57"/>
      <c r="E5" s="103"/>
    </row>
    <row r="6" spans="1:5">
      <c r="A6" s="73"/>
      <c r="B6" s="72"/>
      <c r="C6" s="72"/>
      <c r="D6" s="72"/>
      <c r="E6" s="103"/>
    </row>
    <row r="7" spans="1:5">
      <c r="A7" s="108"/>
      <c r="B7" s="115"/>
      <c r="C7" s="116"/>
      <c r="D7" s="116"/>
      <c r="E7" s="100"/>
    </row>
    <row r="8" spans="1:5" ht="45">
      <c r="A8" s="117" t="s">
        <v>97</v>
      </c>
      <c r="B8" s="117" t="s">
        <v>174</v>
      </c>
      <c r="C8" s="117" t="s">
        <v>282</v>
      </c>
      <c r="D8" s="117" t="s">
        <v>238</v>
      </c>
      <c r="E8" s="100"/>
    </row>
    <row r="9" spans="1:5">
      <c r="A9" s="47"/>
      <c r="B9" s="48"/>
      <c r="C9" s="141"/>
      <c r="D9" s="141"/>
      <c r="E9" s="100"/>
    </row>
    <row r="10" spans="1:5">
      <c r="A10" s="49" t="s">
        <v>175</v>
      </c>
      <c r="B10" s="50"/>
      <c r="C10" s="118">
        <f>SUM(C11,C34)</f>
        <v>153799.5</v>
      </c>
      <c r="D10" s="118">
        <f>SUM(D11,D34)</f>
        <v>76693.78</v>
      </c>
      <c r="E10" s="100"/>
    </row>
    <row r="11" spans="1:5">
      <c r="A11" s="51" t="s">
        <v>176</v>
      </c>
      <c r="B11" s="52"/>
      <c r="C11" s="81">
        <f>SUM(C12:C32)</f>
        <v>76513.5</v>
      </c>
      <c r="D11" s="81">
        <f>SUM(D12:D32)</f>
        <v>14864.98</v>
      </c>
      <c r="E11" s="100"/>
    </row>
    <row r="12" spans="1:5">
      <c r="A12" s="55">
        <v>1110</v>
      </c>
      <c r="B12" s="54" t="s">
        <v>126</v>
      </c>
      <c r="C12" s="8"/>
      <c r="D12" s="8"/>
      <c r="E12" s="100"/>
    </row>
    <row r="13" spans="1:5">
      <c r="A13" s="55">
        <v>1120</v>
      </c>
      <c r="B13" s="54" t="s">
        <v>127</v>
      </c>
      <c r="C13" s="8"/>
      <c r="D13" s="8"/>
      <c r="E13" s="100"/>
    </row>
    <row r="14" spans="1:5">
      <c r="A14" s="55">
        <v>1211</v>
      </c>
      <c r="B14" s="54" t="s">
        <v>128</v>
      </c>
      <c r="C14" s="518">
        <v>45390.94</v>
      </c>
      <c r="D14" s="517">
        <v>9236.2099999999991</v>
      </c>
      <c r="E14" s="100"/>
    </row>
    <row r="15" spans="1:5">
      <c r="A15" s="55">
        <v>1212</v>
      </c>
      <c r="B15" s="54" t="s">
        <v>129</v>
      </c>
      <c r="C15" s="8"/>
      <c r="D15" s="8"/>
      <c r="E15" s="100"/>
    </row>
    <row r="16" spans="1:5">
      <c r="A16" s="55">
        <v>1213</v>
      </c>
      <c r="B16" s="54" t="s">
        <v>130</v>
      </c>
      <c r="C16" s="8"/>
      <c r="D16" s="8"/>
      <c r="E16" s="100"/>
    </row>
    <row r="17" spans="1:8">
      <c r="A17" s="55">
        <v>1214</v>
      </c>
      <c r="B17" s="54" t="s">
        <v>131</v>
      </c>
      <c r="C17" s="8"/>
      <c r="D17" s="8"/>
      <c r="E17" s="100"/>
    </row>
    <row r="18" spans="1:8">
      <c r="A18" s="55">
        <v>1215</v>
      </c>
      <c r="B18" s="54" t="s">
        <v>132</v>
      </c>
      <c r="C18" s="8"/>
      <c r="D18" s="8"/>
      <c r="E18" s="100"/>
    </row>
    <row r="19" spans="1:8">
      <c r="A19" s="55">
        <v>1300</v>
      </c>
      <c r="B19" s="54" t="s">
        <v>133</v>
      </c>
      <c r="C19" s="8"/>
      <c r="D19" s="8"/>
      <c r="E19" s="100"/>
    </row>
    <row r="20" spans="1:8">
      <c r="A20" s="55">
        <v>1410</v>
      </c>
      <c r="B20" s="54" t="s">
        <v>134</v>
      </c>
      <c r="C20" s="8"/>
      <c r="D20" s="8"/>
      <c r="E20" s="100"/>
    </row>
    <row r="21" spans="1:8">
      <c r="A21" s="55">
        <v>1421</v>
      </c>
      <c r="B21" s="54" t="s">
        <v>135</v>
      </c>
      <c r="C21" s="8"/>
      <c r="D21" s="8"/>
      <c r="E21" s="100"/>
    </row>
    <row r="22" spans="1:8">
      <c r="A22" s="55">
        <v>1422</v>
      </c>
      <c r="B22" s="54" t="s">
        <v>136</v>
      </c>
      <c r="C22" s="8"/>
      <c r="D22" s="8"/>
      <c r="E22" s="100"/>
    </row>
    <row r="23" spans="1:8">
      <c r="A23" s="55">
        <v>1423</v>
      </c>
      <c r="B23" s="54" t="s">
        <v>137</v>
      </c>
      <c r="C23" s="8"/>
      <c r="D23" s="8"/>
      <c r="E23" s="100"/>
    </row>
    <row r="24" spans="1:8">
      <c r="A24" s="55">
        <v>1431</v>
      </c>
      <c r="B24" s="54" t="s">
        <v>138</v>
      </c>
      <c r="C24" s="8"/>
      <c r="D24" s="8"/>
      <c r="E24" s="100"/>
    </row>
    <row r="25" spans="1:8">
      <c r="A25" s="55">
        <v>1432</v>
      </c>
      <c r="B25" s="54" t="s">
        <v>139</v>
      </c>
      <c r="C25" s="8"/>
      <c r="D25" s="8"/>
      <c r="E25" s="100"/>
      <c r="F25" s="2">
        <v>2573.04</v>
      </c>
      <c r="G25" s="2">
        <v>1127.6500000000001</v>
      </c>
      <c r="H25" s="2" t="s">
        <v>878</v>
      </c>
    </row>
    <row r="26" spans="1:8">
      <c r="A26" s="55">
        <v>1433</v>
      </c>
      <c r="B26" s="54" t="s">
        <v>140</v>
      </c>
      <c r="C26" s="446">
        <v>30974.46</v>
      </c>
      <c r="D26" s="8">
        <v>5480.67</v>
      </c>
      <c r="E26" s="100"/>
      <c r="F26" s="2">
        <v>28401.42</v>
      </c>
      <c r="G26" s="2">
        <v>4353.0200000000004</v>
      </c>
      <c r="H26" s="2" t="s">
        <v>879</v>
      </c>
    </row>
    <row r="27" spans="1:8">
      <c r="A27" s="55">
        <v>1441</v>
      </c>
      <c r="B27" s="54" t="s">
        <v>141</v>
      </c>
      <c r="C27" s="8"/>
      <c r="D27" s="8"/>
      <c r="E27" s="100"/>
    </row>
    <row r="28" spans="1:8">
      <c r="A28" s="55">
        <v>1442</v>
      </c>
      <c r="B28" s="54" t="s">
        <v>142</v>
      </c>
      <c r="C28" s="198">
        <v>148.1</v>
      </c>
      <c r="D28" s="198">
        <v>148.1</v>
      </c>
      <c r="E28" s="100"/>
    </row>
    <row r="29" spans="1:8">
      <c r="A29" s="55">
        <v>1443</v>
      </c>
      <c r="B29" s="54" t="s">
        <v>143</v>
      </c>
      <c r="C29" s="8"/>
      <c r="D29" s="8"/>
      <c r="E29" s="100"/>
    </row>
    <row r="30" spans="1:8">
      <c r="A30" s="55">
        <v>1444</v>
      </c>
      <c r="B30" s="54" t="s">
        <v>144</v>
      </c>
      <c r="C30" s="8"/>
      <c r="D30" s="8"/>
      <c r="E30" s="100"/>
    </row>
    <row r="31" spans="1:8">
      <c r="A31" s="55">
        <v>1445</v>
      </c>
      <c r="B31" s="54" t="s">
        <v>145</v>
      </c>
      <c r="C31" s="8"/>
      <c r="D31" s="8"/>
      <c r="E31" s="100"/>
    </row>
    <row r="32" spans="1:8">
      <c r="A32" s="55">
        <v>1446</v>
      </c>
      <c r="B32" s="54" t="s">
        <v>146</v>
      </c>
      <c r="C32" s="8"/>
      <c r="D32" s="8"/>
      <c r="E32" s="100"/>
    </row>
    <row r="33" spans="1:5">
      <c r="A33" s="28"/>
      <c r="E33" s="100"/>
    </row>
    <row r="34" spans="1:5">
      <c r="A34" s="56" t="s">
        <v>177</v>
      </c>
      <c r="B34" s="54"/>
      <c r="C34" s="81">
        <f>SUM(C35:C42)</f>
        <v>77286</v>
      </c>
      <c r="D34" s="81">
        <f>SUM(D35:D42)</f>
        <v>61828.799999999996</v>
      </c>
      <c r="E34" s="100"/>
    </row>
    <row r="35" spans="1:5">
      <c r="A35" s="55">
        <v>2110</v>
      </c>
      <c r="B35" s="54" t="s">
        <v>86</v>
      </c>
      <c r="C35" s="8"/>
      <c r="D35" s="8"/>
      <c r="E35" s="100"/>
    </row>
    <row r="36" spans="1:5">
      <c r="A36" s="55">
        <v>2120</v>
      </c>
      <c r="B36" s="54" t="s">
        <v>147</v>
      </c>
      <c r="C36" s="519">
        <v>76944</v>
      </c>
      <c r="D36" s="8">
        <v>61555.199999999997</v>
      </c>
      <c r="E36" s="100"/>
    </row>
    <row r="37" spans="1:5">
      <c r="A37" s="55">
        <v>2130</v>
      </c>
      <c r="B37" s="54" t="s">
        <v>87</v>
      </c>
      <c r="C37" s="519">
        <v>342</v>
      </c>
      <c r="D37" s="8">
        <v>273.60000000000002</v>
      </c>
      <c r="E37" s="100"/>
    </row>
    <row r="38" spans="1:5">
      <c r="A38" s="55">
        <v>2140</v>
      </c>
      <c r="B38" s="54" t="s">
        <v>357</v>
      </c>
      <c r="C38" s="8"/>
      <c r="D38" s="8"/>
      <c r="E38" s="100"/>
    </row>
    <row r="39" spans="1:5">
      <c r="A39" s="55">
        <v>2150</v>
      </c>
      <c r="B39" s="54" t="s">
        <v>360</v>
      </c>
      <c r="C39" s="8"/>
      <c r="D39" s="8"/>
      <c r="E39" s="100"/>
    </row>
    <row r="40" spans="1:5">
      <c r="A40" s="55">
        <v>2220</v>
      </c>
      <c r="B40" s="54" t="s">
        <v>88</v>
      </c>
      <c r="C40" s="8"/>
      <c r="D40" s="8"/>
      <c r="E40" s="100"/>
    </row>
    <row r="41" spans="1:5">
      <c r="A41" s="55">
        <v>2300</v>
      </c>
      <c r="B41" s="54" t="s">
        <v>148</v>
      </c>
      <c r="C41" s="8"/>
      <c r="D41" s="8"/>
      <c r="E41" s="100"/>
    </row>
    <row r="42" spans="1:5">
      <c r="A42" s="55">
        <v>2400</v>
      </c>
      <c r="B42" s="54" t="s">
        <v>149</v>
      </c>
      <c r="C42" s="8"/>
      <c r="D42" s="8"/>
      <c r="E42" s="100"/>
    </row>
    <row r="43" spans="1:5">
      <c r="A43" s="29"/>
      <c r="E43" s="100"/>
    </row>
    <row r="44" spans="1:5">
      <c r="A44" s="53" t="s">
        <v>181</v>
      </c>
      <c r="B44" s="54"/>
      <c r="C44" s="81">
        <f>C64</f>
        <v>153799.5</v>
      </c>
      <c r="D44" s="81">
        <f>SUM(D45,D64)</f>
        <v>76693.78</v>
      </c>
      <c r="E44" s="100"/>
    </row>
    <row r="45" spans="1:5">
      <c r="A45" s="56" t="s">
        <v>178</v>
      </c>
      <c r="B45" s="54"/>
      <c r="C45" s="81">
        <f>SUM(C46:C61)</f>
        <v>0</v>
      </c>
      <c r="D45" s="81">
        <f>SUM(D46:D61)</f>
        <v>0</v>
      </c>
      <c r="E45" s="100"/>
    </row>
    <row r="46" spans="1:5">
      <c r="A46" s="55">
        <v>3100</v>
      </c>
      <c r="B46" s="54" t="s">
        <v>150</v>
      </c>
      <c r="C46" s="8"/>
      <c r="D46" s="8"/>
      <c r="E46" s="100"/>
    </row>
    <row r="47" spans="1:5">
      <c r="A47" s="55">
        <v>3210</v>
      </c>
      <c r="B47" s="54" t="s">
        <v>151</v>
      </c>
      <c r="C47" s="8"/>
      <c r="D47" s="8"/>
      <c r="E47" s="100"/>
    </row>
    <row r="48" spans="1:5">
      <c r="A48" s="55">
        <v>3221</v>
      </c>
      <c r="B48" s="54" t="s">
        <v>152</v>
      </c>
      <c r="C48" s="8"/>
      <c r="D48" s="8"/>
      <c r="E48" s="100"/>
    </row>
    <row r="49" spans="1:5">
      <c r="A49" s="55">
        <v>3222</v>
      </c>
      <c r="B49" s="54" t="s">
        <v>153</v>
      </c>
      <c r="C49" s="8"/>
      <c r="D49" s="8"/>
      <c r="E49" s="100"/>
    </row>
    <row r="50" spans="1:5">
      <c r="A50" s="55">
        <v>3223</v>
      </c>
      <c r="B50" s="54" t="s">
        <v>154</v>
      </c>
      <c r="C50" s="8"/>
      <c r="D50" s="8"/>
      <c r="E50" s="100"/>
    </row>
    <row r="51" spans="1:5">
      <c r="A51" s="55">
        <v>3224</v>
      </c>
      <c r="B51" s="54" t="s">
        <v>155</v>
      </c>
      <c r="C51" s="8"/>
      <c r="D51" s="8"/>
      <c r="E51" s="100"/>
    </row>
    <row r="52" spans="1:5">
      <c r="A52" s="55">
        <v>3231</v>
      </c>
      <c r="B52" s="54" t="s">
        <v>156</v>
      </c>
      <c r="C52" s="8"/>
      <c r="D52" s="8"/>
      <c r="E52" s="100"/>
    </row>
    <row r="53" spans="1:5">
      <c r="A53" s="55">
        <v>3232</v>
      </c>
      <c r="B53" s="54" t="s">
        <v>157</v>
      </c>
      <c r="C53" s="8"/>
      <c r="D53" s="8"/>
      <c r="E53" s="100"/>
    </row>
    <row r="54" spans="1:5">
      <c r="A54" s="55">
        <v>3234</v>
      </c>
      <c r="B54" s="54" t="s">
        <v>158</v>
      </c>
      <c r="C54" s="8"/>
      <c r="D54" s="8"/>
      <c r="E54" s="100"/>
    </row>
    <row r="55" spans="1:5" ht="30">
      <c r="A55" s="55">
        <v>3236</v>
      </c>
      <c r="B55" s="54" t="s">
        <v>173</v>
      </c>
      <c r="C55" s="8"/>
      <c r="D55" s="8"/>
      <c r="E55" s="100"/>
    </row>
    <row r="56" spans="1:5" ht="45">
      <c r="A56" s="55">
        <v>3237</v>
      </c>
      <c r="B56" s="54" t="s">
        <v>159</v>
      </c>
      <c r="C56" s="8"/>
      <c r="D56" s="8"/>
      <c r="E56" s="100"/>
    </row>
    <row r="57" spans="1:5">
      <c r="A57" s="55">
        <v>3241</v>
      </c>
      <c r="B57" s="54" t="s">
        <v>160</v>
      </c>
      <c r="C57" s="8"/>
      <c r="D57" s="8"/>
      <c r="E57" s="100"/>
    </row>
    <row r="58" spans="1:5">
      <c r="A58" s="55">
        <v>3242</v>
      </c>
      <c r="B58" s="54" t="s">
        <v>161</v>
      </c>
      <c r="C58" s="8"/>
      <c r="D58" s="8"/>
      <c r="E58" s="100"/>
    </row>
    <row r="59" spans="1:5">
      <c r="A59" s="55">
        <v>3243</v>
      </c>
      <c r="B59" s="54" t="s">
        <v>162</v>
      </c>
      <c r="C59" s="8"/>
      <c r="D59" s="8"/>
      <c r="E59" s="100"/>
    </row>
    <row r="60" spans="1:5">
      <c r="A60" s="55">
        <v>3245</v>
      </c>
      <c r="B60" s="54" t="s">
        <v>163</v>
      </c>
      <c r="C60" s="8"/>
      <c r="D60" s="8"/>
      <c r="E60" s="100"/>
    </row>
    <row r="61" spans="1:5">
      <c r="A61" s="55">
        <v>3246</v>
      </c>
      <c r="B61" s="54" t="s">
        <v>164</v>
      </c>
      <c r="C61" s="8"/>
      <c r="D61" s="8"/>
      <c r="E61" s="100"/>
    </row>
    <row r="62" spans="1:5">
      <c r="A62" s="29"/>
      <c r="E62" s="100"/>
    </row>
    <row r="63" spans="1:5">
      <c r="A63" s="30"/>
      <c r="E63" s="100"/>
    </row>
    <row r="64" spans="1:5">
      <c r="A64" s="56" t="s">
        <v>179</v>
      </c>
      <c r="B64" s="54"/>
      <c r="C64" s="81">
        <f>SUM(C65:C67)</f>
        <v>153799.5</v>
      </c>
      <c r="D64" s="81">
        <f>SUM(D65:D67)</f>
        <v>76693.78</v>
      </c>
      <c r="E64" s="100"/>
    </row>
    <row r="65" spans="1:5">
      <c r="A65" s="55">
        <v>5100</v>
      </c>
      <c r="B65" s="54" t="s">
        <v>236</v>
      </c>
      <c r="C65" s="8"/>
      <c r="D65" s="8"/>
      <c r="E65" s="100"/>
    </row>
    <row r="66" spans="1:5">
      <c r="A66" s="55">
        <v>5220</v>
      </c>
      <c r="B66" s="54" t="s">
        <v>370</v>
      </c>
      <c r="C66" s="2">
        <v>153799.5</v>
      </c>
      <c r="D66" s="2">
        <v>76693.78</v>
      </c>
      <c r="E66" s="100"/>
    </row>
    <row r="67" spans="1:5">
      <c r="A67" s="55">
        <v>5230</v>
      </c>
      <c r="B67" s="54" t="s">
        <v>371</v>
      </c>
      <c r="C67" s="8"/>
      <c r="D67" s="8"/>
      <c r="E67" s="100"/>
    </row>
    <row r="68" spans="1:5">
      <c r="A68" s="29"/>
      <c r="E68" s="100"/>
    </row>
    <row r="69" spans="1:5">
      <c r="A69" s="2"/>
      <c r="E69" s="100"/>
    </row>
    <row r="70" spans="1:5">
      <c r="A70" s="53" t="s">
        <v>180</v>
      </c>
      <c r="B70" s="54"/>
      <c r="C70" s="8"/>
      <c r="D70" s="8"/>
      <c r="E70" s="100"/>
    </row>
    <row r="71" spans="1:5" ht="30">
      <c r="A71" s="55">
        <v>1</v>
      </c>
      <c r="B71" s="54" t="s">
        <v>165</v>
      </c>
      <c r="C71" s="8"/>
      <c r="D71" s="8"/>
      <c r="E71" s="100"/>
    </row>
    <row r="72" spans="1:5">
      <c r="A72" s="55">
        <v>2</v>
      </c>
      <c r="B72" s="54" t="s">
        <v>166</v>
      </c>
      <c r="C72" s="8"/>
      <c r="D72" s="8"/>
      <c r="E72" s="100"/>
    </row>
    <row r="73" spans="1:5">
      <c r="A73" s="55">
        <v>3</v>
      </c>
      <c r="B73" s="54" t="s">
        <v>167</v>
      </c>
      <c r="C73" s="8"/>
      <c r="D73" s="8"/>
      <c r="E73" s="100"/>
    </row>
    <row r="74" spans="1:5">
      <c r="A74" s="55">
        <v>4</v>
      </c>
      <c r="B74" s="54" t="s">
        <v>328</v>
      </c>
      <c r="C74" s="8"/>
      <c r="D74" s="8"/>
      <c r="E74" s="100"/>
    </row>
    <row r="75" spans="1:5">
      <c r="A75" s="55">
        <v>5</v>
      </c>
      <c r="B75" s="54" t="s">
        <v>168</v>
      </c>
      <c r="C75" s="8"/>
      <c r="D75" s="8"/>
      <c r="E75" s="100"/>
    </row>
    <row r="76" spans="1:5">
      <c r="A76" s="55">
        <v>6</v>
      </c>
      <c r="B76" s="54" t="s">
        <v>169</v>
      </c>
      <c r="C76" s="8"/>
      <c r="D76" s="8"/>
      <c r="E76" s="100"/>
    </row>
    <row r="77" spans="1:5">
      <c r="A77" s="55">
        <v>7</v>
      </c>
      <c r="B77" s="54" t="s">
        <v>170</v>
      </c>
      <c r="C77" s="8"/>
      <c r="D77" s="8"/>
      <c r="E77" s="100"/>
    </row>
    <row r="78" spans="1:5">
      <c r="A78" s="55">
        <v>8</v>
      </c>
      <c r="B78" s="54" t="s">
        <v>171</v>
      </c>
      <c r="C78" s="8"/>
      <c r="D78" s="8"/>
      <c r="E78" s="100"/>
    </row>
    <row r="79" spans="1:5">
      <c r="A79" s="55">
        <v>9</v>
      </c>
      <c r="B79" s="54" t="s">
        <v>172</v>
      </c>
      <c r="C79" s="8"/>
      <c r="D79" s="8"/>
      <c r="E79" s="100"/>
    </row>
    <row r="83" spans="1:9">
      <c r="A83" s="2"/>
      <c r="B83" s="2"/>
    </row>
    <row r="84" spans="1:9">
      <c r="A84" s="66" t="s">
        <v>93</v>
      </c>
      <c r="B84" s="2"/>
      <c r="E84" s="265"/>
    </row>
    <row r="85" spans="1:9">
      <c r="A85" s="2"/>
      <c r="B85" s="2"/>
      <c r="E85" s="271"/>
      <c r="F85" s="271"/>
      <c r="G85" s="271"/>
      <c r="H85" s="271"/>
      <c r="I85" s="271"/>
    </row>
    <row r="86" spans="1:9">
      <c r="A86" s="2"/>
      <c r="B86" s="2"/>
      <c r="D86" s="12"/>
      <c r="E86" s="271"/>
      <c r="F86" s="271"/>
      <c r="G86" s="271"/>
      <c r="H86" s="271"/>
      <c r="I86" s="271"/>
    </row>
    <row r="87" spans="1:9">
      <c r="A87" s="271"/>
      <c r="B87" s="66" t="s">
        <v>377</v>
      </c>
      <c r="D87" s="12"/>
      <c r="E87" s="271"/>
      <c r="F87" s="271"/>
      <c r="G87" s="271"/>
      <c r="H87" s="271"/>
      <c r="I87" s="271"/>
    </row>
    <row r="88" spans="1:9">
      <c r="A88" s="271"/>
      <c r="B88" s="2" t="s">
        <v>378</v>
      </c>
      <c r="D88" s="12"/>
      <c r="E88" s="271"/>
      <c r="F88" s="271"/>
      <c r="G88" s="271"/>
      <c r="H88" s="271"/>
      <c r="I88" s="271"/>
    </row>
    <row r="89" spans="1:9" s="271" customFormat="1" ht="12.75">
      <c r="B89" s="62" t="s">
        <v>123</v>
      </c>
    </row>
    <row r="90" spans="1:9" s="271" customFormat="1" ht="12.75"/>
    <row r="91" spans="1:9" s="271" customFormat="1" ht="12.75"/>
    <row r="92" spans="1:9" s="271" customFormat="1" ht="12.75"/>
    <row r="93" spans="1:9" s="271" customFormat="1" ht="12.75"/>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25"/>
  <sheetViews>
    <sheetView showGridLines="0" zoomScaleNormal="100" zoomScaleSheetLayoutView="80" workbookViewId="0">
      <selection activeCell="I10" sqref="I10"/>
    </sheetView>
  </sheetViews>
  <sheetFormatPr defaultColWidth="9.140625" defaultRowHeight="15"/>
  <cols>
    <col min="1" max="1" width="4.85546875" style="2" customWidth="1"/>
    <col min="2" max="2" width="31.42578125" style="2" customWidth="1"/>
    <col min="3" max="3" width="18.42578125" style="2" customWidth="1"/>
    <col min="4" max="4" width="8.42578125" style="2" customWidth="1"/>
    <col min="5" max="5" width="13.5703125" style="2" customWidth="1"/>
    <col min="6" max="6" width="12.42578125" style="2" customWidth="1"/>
    <col min="7" max="8" width="13.85546875" style="2" customWidth="1"/>
    <col min="9" max="9" width="13.7109375" style="2" customWidth="1"/>
    <col min="10" max="10" width="15" style="2" customWidth="1"/>
    <col min="11" max="11" width="0.85546875" style="2" customWidth="1"/>
    <col min="12" max="16384" width="9.140625" style="2"/>
  </cols>
  <sheetData>
    <row r="1" spans="1:11">
      <c r="A1" s="645" t="s">
        <v>498</v>
      </c>
      <c r="B1" s="645"/>
      <c r="C1" s="645"/>
      <c r="D1" s="645"/>
      <c r="E1" s="72"/>
      <c r="F1" s="72"/>
      <c r="G1" s="72"/>
      <c r="H1" s="72"/>
      <c r="I1" s="625" t="s">
        <v>94</v>
      </c>
      <c r="J1" s="625"/>
      <c r="K1" s="100"/>
    </row>
    <row r="2" spans="1:11">
      <c r="A2" s="72" t="s">
        <v>124</v>
      </c>
      <c r="B2" s="72"/>
      <c r="C2" s="72"/>
      <c r="D2" s="72"/>
      <c r="E2" s="72"/>
      <c r="F2" s="72"/>
      <c r="G2" s="72"/>
      <c r="H2" s="72"/>
      <c r="I2" s="623" t="str">
        <f>'ფორმა N1'!M2</f>
        <v>01/01/2021-31/12/2021</v>
      </c>
      <c r="J2" s="624"/>
      <c r="K2" s="100"/>
    </row>
    <row r="3" spans="1:11">
      <c r="A3" s="72"/>
      <c r="B3" s="72"/>
      <c r="C3" s="72"/>
      <c r="D3" s="72"/>
      <c r="E3" s="72"/>
      <c r="F3" s="72"/>
      <c r="G3" s="72"/>
      <c r="H3" s="72"/>
      <c r="I3" s="267"/>
      <c r="J3" s="267"/>
      <c r="K3" s="100"/>
    </row>
    <row r="4" spans="1:11">
      <c r="A4" s="72" t="str">
        <f>'ფორმა N2'!A4</f>
        <v>ანგარიშვალდებული პირის დასახელება:</v>
      </c>
      <c r="B4" s="72"/>
      <c r="C4" s="72"/>
      <c r="D4" s="72"/>
      <c r="E4" s="72"/>
      <c r="F4" s="119"/>
      <c r="G4" s="72"/>
      <c r="H4" s="72"/>
      <c r="I4" s="72"/>
      <c r="J4" s="72"/>
      <c r="K4" s="100"/>
    </row>
    <row r="5" spans="1:11">
      <c r="A5" s="166" t="str">
        <f>'ფორმა N1'!D4</f>
        <v>პ/გ საქართველოს პატრიოტთა ალიანსი</v>
      </c>
      <c r="B5" s="76"/>
      <c r="C5" s="76"/>
      <c r="D5" s="76"/>
      <c r="E5" s="76"/>
      <c r="F5" s="344"/>
      <c r="G5" s="76"/>
      <c r="H5" s="76"/>
      <c r="I5" s="76"/>
      <c r="J5" s="76"/>
      <c r="K5" s="100"/>
    </row>
    <row r="6" spans="1:11">
      <c r="A6" s="73"/>
      <c r="B6" s="73"/>
      <c r="C6" s="72"/>
      <c r="D6" s="72"/>
      <c r="E6" s="72"/>
      <c r="F6" s="119"/>
      <c r="G6" s="72"/>
      <c r="H6" s="72"/>
      <c r="I6" s="72"/>
      <c r="J6" s="72"/>
      <c r="K6" s="100"/>
    </row>
    <row r="7" spans="1:11">
      <c r="A7" s="120"/>
      <c r="B7" s="116"/>
      <c r="C7" s="116"/>
      <c r="D7" s="116"/>
      <c r="E7" s="116"/>
      <c r="F7" s="116"/>
      <c r="G7" s="116"/>
      <c r="H7" s="116"/>
      <c r="I7" s="116"/>
      <c r="J7" s="116"/>
      <c r="K7" s="100"/>
    </row>
    <row r="8" spans="1:11" s="25" customFormat="1" ht="45">
      <c r="A8" s="345" t="s">
        <v>64</v>
      </c>
      <c r="B8" s="345" t="s">
        <v>95</v>
      </c>
      <c r="C8" s="346" t="s">
        <v>97</v>
      </c>
      <c r="D8" s="346" t="s">
        <v>255</v>
      </c>
      <c r="E8" s="346" t="s">
        <v>96</v>
      </c>
      <c r="F8" s="347" t="s">
        <v>237</v>
      </c>
      <c r="G8" s="347" t="s">
        <v>274</v>
      </c>
      <c r="H8" s="347" t="s">
        <v>275</v>
      </c>
      <c r="I8" s="347" t="s">
        <v>238</v>
      </c>
      <c r="J8" s="348" t="s">
        <v>98</v>
      </c>
      <c r="K8" s="100"/>
    </row>
    <row r="9" spans="1:11" s="25" customFormat="1">
      <c r="A9" s="349">
        <v>1</v>
      </c>
      <c r="B9" s="349">
        <v>2</v>
      </c>
      <c r="C9" s="350">
        <v>3</v>
      </c>
      <c r="D9" s="350">
        <v>4</v>
      </c>
      <c r="E9" s="350">
        <v>5</v>
      </c>
      <c r="F9" s="350">
        <v>6</v>
      </c>
      <c r="G9" s="350">
        <v>7</v>
      </c>
      <c r="H9" s="350">
        <v>8</v>
      </c>
      <c r="I9" s="350">
        <v>9</v>
      </c>
      <c r="J9" s="350">
        <v>10</v>
      </c>
      <c r="K9" s="100"/>
    </row>
    <row r="10" spans="1:11" s="25" customFormat="1" ht="15.75">
      <c r="A10" s="510">
        <v>1</v>
      </c>
      <c r="B10" s="511" t="s">
        <v>844</v>
      </c>
      <c r="C10" s="512" t="s">
        <v>845</v>
      </c>
      <c r="D10" s="513" t="s">
        <v>205</v>
      </c>
      <c r="E10" s="514">
        <v>41631</v>
      </c>
      <c r="F10" s="517">
        <v>45390.94</v>
      </c>
      <c r="G10" s="517">
        <v>1075899.92</v>
      </c>
      <c r="H10" s="517">
        <v>1112054.6499999999</v>
      </c>
      <c r="I10" s="517">
        <v>9236.2099999999991</v>
      </c>
      <c r="J10" s="516"/>
      <c r="K10" s="100"/>
    </row>
    <row r="11" spans="1:11" ht="15.75">
      <c r="A11" s="515">
        <v>2</v>
      </c>
      <c r="B11" s="511" t="s">
        <v>844</v>
      </c>
      <c r="C11" s="512" t="s">
        <v>846</v>
      </c>
      <c r="D11" s="513" t="s">
        <v>205</v>
      </c>
      <c r="E11" s="514">
        <v>42723</v>
      </c>
      <c r="F11" s="198"/>
      <c r="G11" s="198"/>
      <c r="H11" s="198"/>
      <c r="I11" s="198"/>
      <c r="J11" s="198" t="s">
        <v>847</v>
      </c>
    </row>
    <row r="12" spans="1:11">
      <c r="A12" s="99"/>
      <c r="B12" s="99"/>
      <c r="C12" s="99"/>
      <c r="D12" s="99"/>
      <c r="E12" s="99"/>
      <c r="F12" s="99"/>
      <c r="G12" s="99"/>
      <c r="H12" s="99"/>
      <c r="I12" s="99"/>
      <c r="J12" s="99"/>
    </row>
    <row r="13" spans="1:11">
      <c r="A13" s="99"/>
      <c r="B13" s="99"/>
      <c r="C13" s="99"/>
      <c r="D13" s="99"/>
      <c r="E13" s="99"/>
      <c r="F13" s="99"/>
      <c r="G13" s="99"/>
      <c r="H13" s="99"/>
      <c r="I13" s="99"/>
      <c r="J13" s="99"/>
    </row>
    <row r="14" spans="1:11">
      <c r="A14" s="99"/>
      <c r="B14" s="99"/>
      <c r="C14" s="99"/>
      <c r="D14" s="99"/>
      <c r="E14" s="99"/>
      <c r="F14" s="99"/>
      <c r="G14" s="99"/>
      <c r="H14" s="99"/>
      <c r="I14" s="99"/>
      <c r="J14" s="99"/>
    </row>
    <row r="15" spans="1:11">
      <c r="A15" s="99"/>
      <c r="B15" s="172" t="s">
        <v>93</v>
      </c>
      <c r="C15" s="99"/>
      <c r="D15" s="99"/>
      <c r="E15" s="99"/>
      <c r="F15" s="173"/>
      <c r="G15" s="99"/>
      <c r="H15" s="99"/>
      <c r="I15" s="99"/>
      <c r="J15" s="99"/>
    </row>
    <row r="16" spans="1:11">
      <c r="A16" s="99"/>
      <c r="B16" s="99"/>
      <c r="C16" s="99"/>
      <c r="D16" s="99"/>
      <c r="E16" s="99"/>
      <c r="F16" s="351"/>
      <c r="G16" s="351"/>
      <c r="H16" s="351"/>
      <c r="I16" s="351"/>
      <c r="J16" s="351"/>
    </row>
    <row r="17" spans="1:10">
      <c r="A17" s="99"/>
      <c r="B17" s="99"/>
      <c r="C17" s="206"/>
      <c r="D17" s="99"/>
      <c r="E17" s="99"/>
      <c r="F17" s="206"/>
      <c r="G17" s="352"/>
      <c r="H17" s="352"/>
      <c r="I17" s="351"/>
      <c r="J17" s="351"/>
    </row>
    <row r="18" spans="1:10">
      <c r="A18" s="351"/>
      <c r="B18" s="99"/>
      <c r="C18" s="174" t="s">
        <v>248</v>
      </c>
      <c r="D18" s="174"/>
      <c r="E18" s="99"/>
      <c r="F18" s="99" t="s">
        <v>253</v>
      </c>
      <c r="G18" s="351"/>
      <c r="H18" s="351"/>
      <c r="I18" s="351"/>
      <c r="J18" s="351"/>
    </row>
    <row r="19" spans="1:10">
      <c r="A19" s="351"/>
      <c r="B19" s="99"/>
      <c r="C19" s="175" t="s">
        <v>123</v>
      </c>
      <c r="D19" s="99"/>
      <c r="E19" s="99"/>
      <c r="F19" s="99" t="s">
        <v>249</v>
      </c>
      <c r="G19" s="351"/>
      <c r="H19" s="351"/>
      <c r="I19" s="351"/>
      <c r="J19" s="351"/>
    </row>
    <row r="20" spans="1:10" s="271" customFormat="1">
      <c r="A20" s="351"/>
      <c r="B20" s="99"/>
      <c r="C20" s="99"/>
      <c r="D20" s="175"/>
      <c r="E20" s="351"/>
      <c r="F20" s="351"/>
      <c r="G20" s="351"/>
      <c r="H20" s="351"/>
      <c r="I20" s="351"/>
      <c r="J20" s="351"/>
    </row>
    <row r="21" spans="1:10" s="271" customFormat="1" ht="12.75">
      <c r="A21" s="351"/>
      <c r="B21" s="351"/>
      <c r="C21" s="351"/>
      <c r="D21" s="351"/>
      <c r="E21" s="351"/>
      <c r="F21" s="351"/>
      <c r="G21" s="351"/>
      <c r="H21" s="351"/>
      <c r="I21" s="351"/>
      <c r="J21" s="351"/>
    </row>
    <row r="22" spans="1:10" s="271" customFormat="1" ht="12.75"/>
    <row r="23" spans="1:10" s="271" customFormat="1" ht="12.75"/>
    <row r="24" spans="1:10" s="271" customFormat="1" ht="12.75"/>
    <row r="25" spans="1:10" s="271" customFormat="1" ht="12.75"/>
  </sheetData>
  <mergeCells count="3">
    <mergeCell ref="I1:J1"/>
    <mergeCell ref="I2:J2"/>
    <mergeCell ref="A1:D1"/>
  </mergeCells>
  <dataValidations count="3">
    <dataValidation type="list" allowBlank="1" showInputMessage="1" showErrorMessage="1" errorTitle="ბანკის ველის შევსების წესი" error="აირჩიეთ ჩამოთვლილთაგან ერთ-ერთი ბანკი" sqref="B10:B11">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10:E11"/>
    <dataValidation allowBlank="1" showInputMessage="1" showErrorMessage="1" prompt="თვე/დღე/წელი" sqref="J10"/>
  </dataValidations>
  <printOptions gridLines="1"/>
  <pageMargins left="0.25" right="0.25"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view="pageBreakPreview" zoomScale="80" zoomScaleNormal="100" zoomScaleSheetLayoutView="80" workbookViewId="0">
      <selection activeCell="G22" sqref="G22"/>
    </sheetView>
  </sheetViews>
  <sheetFormatPr defaultColWidth="9.140625" defaultRowHeight="15"/>
  <cols>
    <col min="1" max="1" width="12" style="146" customWidth="1"/>
    <col min="2" max="2" width="13.28515625" style="146" customWidth="1"/>
    <col min="3" max="3" width="21.42578125" style="146" customWidth="1"/>
    <col min="4" max="4" width="17.85546875" style="146" customWidth="1"/>
    <col min="5" max="5" width="12.7109375" style="146" customWidth="1"/>
    <col min="6" max="6" width="36.85546875" style="146" customWidth="1"/>
    <col min="7" max="7" width="22.28515625" style="146" customWidth="1"/>
    <col min="8" max="8" width="0.5703125" style="146" customWidth="1"/>
    <col min="9" max="16384" width="9.140625" style="146"/>
  </cols>
  <sheetData>
    <row r="1" spans="1:8">
      <c r="A1" s="258" t="s">
        <v>497</v>
      </c>
      <c r="B1" s="258"/>
      <c r="C1" s="258"/>
      <c r="D1" s="258"/>
      <c r="E1" s="258"/>
      <c r="F1" s="258"/>
      <c r="G1" s="266" t="s">
        <v>94</v>
      </c>
      <c r="H1" s="144"/>
    </row>
    <row r="2" spans="1:8">
      <c r="A2" s="72" t="s">
        <v>124</v>
      </c>
      <c r="B2" s="72"/>
      <c r="C2" s="72"/>
      <c r="D2" s="72"/>
      <c r="E2" s="72"/>
      <c r="F2" s="72"/>
      <c r="G2" s="145" t="str">
        <f>'ფორმა N1'!M2</f>
        <v>01/01/2021-31/12/2021</v>
      </c>
      <c r="H2" s="144"/>
    </row>
    <row r="3" spans="1:8">
      <c r="A3" s="72"/>
      <c r="B3" s="72"/>
      <c r="C3" s="72"/>
      <c r="D3" s="72"/>
      <c r="E3" s="72"/>
      <c r="F3" s="72"/>
      <c r="G3" s="97"/>
      <c r="H3" s="144"/>
    </row>
    <row r="4" spans="1:8">
      <c r="A4" s="73" t="str">
        <f>'[2]ფორმა N2'!A4</f>
        <v>ანგარიშვალდებული პირის დასახელება:</v>
      </c>
      <c r="B4" s="72"/>
      <c r="C4" s="72"/>
      <c r="D4" s="72"/>
      <c r="E4" s="72"/>
      <c r="F4" s="72"/>
      <c r="G4" s="72"/>
      <c r="H4" s="99"/>
    </row>
    <row r="5" spans="1:8">
      <c r="A5" s="166" t="str">
        <f>'ფორმა N1'!D4</f>
        <v>პ/გ საქართველოს პატრიოტთა ალიანსი</v>
      </c>
      <c r="B5" s="166"/>
      <c r="C5" s="166"/>
      <c r="D5" s="166"/>
      <c r="E5" s="166"/>
      <c r="F5" s="166"/>
      <c r="G5" s="166"/>
      <c r="H5" s="99"/>
    </row>
    <row r="6" spans="1:8">
      <c r="A6" s="73"/>
      <c r="B6" s="72"/>
      <c r="C6" s="72"/>
      <c r="D6" s="72"/>
      <c r="E6" s="72"/>
      <c r="F6" s="72"/>
      <c r="G6" s="72"/>
      <c r="H6" s="99"/>
    </row>
    <row r="7" spans="1:8">
      <c r="A7" s="72"/>
      <c r="B7" s="72"/>
      <c r="C7" s="72"/>
      <c r="D7" s="72"/>
      <c r="E7" s="72"/>
      <c r="F7" s="72"/>
      <c r="G7" s="72"/>
      <c r="H7" s="100"/>
    </row>
    <row r="8" spans="1:8" ht="45.75" customHeight="1">
      <c r="A8" s="288" t="s">
        <v>288</v>
      </c>
      <c r="B8" s="288" t="s">
        <v>125</v>
      </c>
      <c r="C8" s="291" t="s">
        <v>329</v>
      </c>
      <c r="D8" s="291" t="s">
        <v>330</v>
      </c>
      <c r="E8" s="291" t="s">
        <v>255</v>
      </c>
      <c r="F8" s="288" t="s">
        <v>295</v>
      </c>
      <c r="G8" s="291" t="s">
        <v>289</v>
      </c>
      <c r="H8" s="100"/>
    </row>
    <row r="9" spans="1:8">
      <c r="A9" s="333" t="s">
        <v>290</v>
      </c>
      <c r="B9" s="292"/>
      <c r="C9" s="334"/>
      <c r="D9" s="335"/>
      <c r="E9" s="335"/>
      <c r="F9" s="335"/>
      <c r="G9" s="336"/>
      <c r="H9" s="100"/>
    </row>
    <row r="10" spans="1:8" ht="15.75">
      <c r="A10" s="292">
        <v>1</v>
      </c>
      <c r="B10" s="321"/>
      <c r="C10" s="294"/>
      <c r="D10" s="293"/>
      <c r="E10" s="293"/>
      <c r="F10" s="293"/>
      <c r="G10" s="337" t="str">
        <f>IF(ISBLANK(B10),"",G9+C10-D10)</f>
        <v/>
      </c>
      <c r="H10" s="100"/>
    </row>
    <row r="11" spans="1:8" ht="15.75">
      <c r="A11" s="292">
        <v>2</v>
      </c>
      <c r="B11" s="321"/>
      <c r="C11" s="294"/>
      <c r="D11" s="293"/>
      <c r="E11" s="293"/>
      <c r="F11" s="293"/>
      <c r="G11" s="337" t="str">
        <f t="shared" ref="G11:G38" si="0">IF(ISBLANK(B11),"",G10+C11-D11)</f>
        <v/>
      </c>
      <c r="H11" s="100"/>
    </row>
    <row r="12" spans="1:8" ht="15.75">
      <c r="A12" s="292">
        <v>3</v>
      </c>
      <c r="B12" s="321"/>
      <c r="C12" s="294"/>
      <c r="D12" s="293"/>
      <c r="E12" s="293"/>
      <c r="F12" s="293"/>
      <c r="G12" s="337" t="str">
        <f t="shared" si="0"/>
        <v/>
      </c>
      <c r="H12" s="100"/>
    </row>
    <row r="13" spans="1:8" ht="15.75">
      <c r="A13" s="292">
        <v>4</v>
      </c>
      <c r="B13" s="321"/>
      <c r="C13" s="294"/>
      <c r="D13" s="293"/>
      <c r="E13" s="293"/>
      <c r="F13" s="293"/>
      <c r="G13" s="337" t="str">
        <f t="shared" si="0"/>
        <v/>
      </c>
      <c r="H13" s="100"/>
    </row>
    <row r="14" spans="1:8" ht="15.75">
      <c r="A14" s="292">
        <v>5</v>
      </c>
      <c r="B14" s="321"/>
      <c r="C14" s="294"/>
      <c r="D14" s="293"/>
      <c r="E14" s="293"/>
      <c r="F14" s="293"/>
      <c r="G14" s="337" t="str">
        <f t="shared" si="0"/>
        <v/>
      </c>
      <c r="H14" s="100"/>
    </row>
    <row r="15" spans="1:8" ht="15.75">
      <c r="A15" s="292">
        <v>6</v>
      </c>
      <c r="B15" s="321"/>
      <c r="C15" s="294"/>
      <c r="D15" s="293"/>
      <c r="E15" s="293"/>
      <c r="F15" s="293"/>
      <c r="G15" s="337" t="str">
        <f t="shared" si="0"/>
        <v/>
      </c>
      <c r="H15" s="100"/>
    </row>
    <row r="16" spans="1:8" ht="15.75">
      <c r="A16" s="292">
        <v>7</v>
      </c>
      <c r="B16" s="321"/>
      <c r="C16" s="294"/>
      <c r="D16" s="293"/>
      <c r="E16" s="293"/>
      <c r="F16" s="293"/>
      <c r="G16" s="337" t="str">
        <f t="shared" si="0"/>
        <v/>
      </c>
      <c r="H16" s="100"/>
    </row>
    <row r="17" spans="1:8" ht="15.75">
      <c r="A17" s="292">
        <v>8</v>
      </c>
      <c r="B17" s="321"/>
      <c r="C17" s="294"/>
      <c r="D17" s="293"/>
      <c r="E17" s="293"/>
      <c r="F17" s="293"/>
      <c r="G17" s="337" t="str">
        <f t="shared" si="0"/>
        <v/>
      </c>
      <c r="H17" s="100"/>
    </row>
    <row r="18" spans="1:8" ht="15.75">
      <c r="A18" s="292">
        <v>9</v>
      </c>
      <c r="B18" s="321"/>
      <c r="C18" s="294"/>
      <c r="D18" s="293"/>
      <c r="E18" s="293"/>
      <c r="F18" s="293"/>
      <c r="G18" s="337" t="str">
        <f t="shared" si="0"/>
        <v/>
      </c>
      <c r="H18" s="100"/>
    </row>
    <row r="19" spans="1:8" ht="15.75">
      <c r="A19" s="292">
        <v>10</v>
      </c>
      <c r="B19" s="321"/>
      <c r="C19" s="294"/>
      <c r="D19" s="293"/>
      <c r="E19" s="293"/>
      <c r="F19" s="293"/>
      <c r="G19" s="337" t="str">
        <f t="shared" si="0"/>
        <v/>
      </c>
      <c r="H19" s="100"/>
    </row>
    <row r="20" spans="1:8" ht="15.75">
      <c r="A20" s="292">
        <v>11</v>
      </c>
      <c r="B20" s="321"/>
      <c r="C20" s="294"/>
      <c r="D20" s="293"/>
      <c r="E20" s="293"/>
      <c r="F20" s="293"/>
      <c r="G20" s="337" t="str">
        <f t="shared" si="0"/>
        <v/>
      </c>
      <c r="H20" s="100"/>
    </row>
    <row r="21" spans="1:8" ht="15.75">
      <c r="A21" s="292">
        <v>12</v>
      </c>
      <c r="B21" s="321"/>
      <c r="C21" s="294"/>
      <c r="D21" s="293"/>
      <c r="E21" s="293"/>
      <c r="F21" s="293"/>
      <c r="G21" s="337" t="str">
        <f t="shared" si="0"/>
        <v/>
      </c>
      <c r="H21" s="100"/>
    </row>
    <row r="22" spans="1:8" ht="15.75">
      <c r="A22" s="292">
        <v>13</v>
      </c>
      <c r="B22" s="321"/>
      <c r="C22" s="294"/>
      <c r="D22" s="293"/>
      <c r="E22" s="293"/>
      <c r="F22" s="293"/>
      <c r="G22" s="337" t="str">
        <f t="shared" si="0"/>
        <v/>
      </c>
      <c r="H22" s="100"/>
    </row>
    <row r="23" spans="1:8" ht="15.75">
      <c r="A23" s="292">
        <v>14</v>
      </c>
      <c r="B23" s="321"/>
      <c r="C23" s="294"/>
      <c r="D23" s="293"/>
      <c r="E23" s="293"/>
      <c r="F23" s="293"/>
      <c r="G23" s="337" t="str">
        <f t="shared" si="0"/>
        <v/>
      </c>
      <c r="H23" s="100"/>
    </row>
    <row r="24" spans="1:8" ht="15.75">
      <c r="A24" s="292">
        <v>15</v>
      </c>
      <c r="B24" s="321"/>
      <c r="C24" s="294"/>
      <c r="D24" s="293"/>
      <c r="E24" s="293"/>
      <c r="F24" s="293"/>
      <c r="G24" s="337" t="str">
        <f t="shared" si="0"/>
        <v/>
      </c>
      <c r="H24" s="100"/>
    </row>
    <row r="25" spans="1:8" ht="15.75">
      <c r="A25" s="292">
        <v>16</v>
      </c>
      <c r="B25" s="321"/>
      <c r="C25" s="294"/>
      <c r="D25" s="293"/>
      <c r="E25" s="293"/>
      <c r="F25" s="293"/>
      <c r="G25" s="337" t="str">
        <f t="shared" si="0"/>
        <v/>
      </c>
      <c r="H25" s="100"/>
    </row>
    <row r="26" spans="1:8" ht="15.75">
      <c r="A26" s="292">
        <v>17</v>
      </c>
      <c r="B26" s="321"/>
      <c r="C26" s="294"/>
      <c r="D26" s="293"/>
      <c r="E26" s="293"/>
      <c r="F26" s="293"/>
      <c r="G26" s="337" t="str">
        <f t="shared" si="0"/>
        <v/>
      </c>
      <c r="H26" s="100"/>
    </row>
    <row r="27" spans="1:8" ht="15.75">
      <c r="A27" s="292">
        <v>18</v>
      </c>
      <c r="B27" s="321"/>
      <c r="C27" s="294"/>
      <c r="D27" s="293"/>
      <c r="E27" s="293"/>
      <c r="F27" s="293"/>
      <c r="G27" s="337" t="str">
        <f t="shared" si="0"/>
        <v/>
      </c>
      <c r="H27" s="100"/>
    </row>
    <row r="28" spans="1:8" ht="15.75">
      <c r="A28" s="292">
        <v>19</v>
      </c>
      <c r="B28" s="321"/>
      <c r="C28" s="294"/>
      <c r="D28" s="293"/>
      <c r="E28" s="293"/>
      <c r="F28" s="293"/>
      <c r="G28" s="337" t="str">
        <f t="shared" si="0"/>
        <v/>
      </c>
      <c r="H28" s="100"/>
    </row>
    <row r="29" spans="1:8" ht="15.75">
      <c r="A29" s="292">
        <v>20</v>
      </c>
      <c r="B29" s="321"/>
      <c r="C29" s="294"/>
      <c r="D29" s="293"/>
      <c r="E29" s="293"/>
      <c r="F29" s="293"/>
      <c r="G29" s="337" t="str">
        <f t="shared" si="0"/>
        <v/>
      </c>
      <c r="H29" s="100"/>
    </row>
    <row r="30" spans="1:8" ht="15.75">
      <c r="A30" s="292">
        <v>21</v>
      </c>
      <c r="B30" s="321"/>
      <c r="C30" s="296"/>
      <c r="D30" s="295"/>
      <c r="E30" s="295"/>
      <c r="F30" s="295"/>
      <c r="G30" s="337" t="str">
        <f t="shared" si="0"/>
        <v/>
      </c>
      <c r="H30" s="100"/>
    </row>
    <row r="31" spans="1:8" ht="15.75">
      <c r="A31" s="292">
        <v>22</v>
      </c>
      <c r="B31" s="321"/>
      <c r="C31" s="296"/>
      <c r="D31" s="295"/>
      <c r="E31" s="295"/>
      <c r="F31" s="295"/>
      <c r="G31" s="337" t="str">
        <f t="shared" si="0"/>
        <v/>
      </c>
      <c r="H31" s="100"/>
    </row>
    <row r="32" spans="1:8" ht="15.75">
      <c r="A32" s="292">
        <v>23</v>
      </c>
      <c r="B32" s="321"/>
      <c r="C32" s="296"/>
      <c r="D32" s="295"/>
      <c r="E32" s="295"/>
      <c r="F32" s="295"/>
      <c r="G32" s="337" t="str">
        <f t="shared" si="0"/>
        <v/>
      </c>
      <c r="H32" s="100"/>
    </row>
    <row r="33" spans="1:10" ht="15.75">
      <c r="A33" s="292">
        <v>24</v>
      </c>
      <c r="B33" s="321"/>
      <c r="C33" s="296"/>
      <c r="D33" s="295"/>
      <c r="E33" s="295"/>
      <c r="F33" s="295"/>
      <c r="G33" s="337" t="str">
        <f t="shared" si="0"/>
        <v/>
      </c>
      <c r="H33" s="100"/>
    </row>
    <row r="34" spans="1:10" ht="15.75">
      <c r="A34" s="292">
        <v>25</v>
      </c>
      <c r="B34" s="321"/>
      <c r="C34" s="296"/>
      <c r="D34" s="295"/>
      <c r="E34" s="295"/>
      <c r="F34" s="295"/>
      <c r="G34" s="337" t="str">
        <f t="shared" si="0"/>
        <v/>
      </c>
      <c r="H34" s="100"/>
    </row>
    <row r="35" spans="1:10" ht="15.75">
      <c r="A35" s="292">
        <v>26</v>
      </c>
      <c r="B35" s="321"/>
      <c r="C35" s="296"/>
      <c r="D35" s="295"/>
      <c r="E35" s="295"/>
      <c r="F35" s="295"/>
      <c r="G35" s="337" t="str">
        <f t="shared" si="0"/>
        <v/>
      </c>
      <c r="H35" s="100"/>
    </row>
    <row r="36" spans="1:10" ht="15.75">
      <c r="A36" s="292">
        <v>27</v>
      </c>
      <c r="B36" s="321"/>
      <c r="C36" s="296"/>
      <c r="D36" s="295"/>
      <c r="E36" s="295"/>
      <c r="F36" s="295"/>
      <c r="G36" s="337" t="str">
        <f t="shared" si="0"/>
        <v/>
      </c>
      <c r="H36" s="100"/>
    </row>
    <row r="37" spans="1:10" ht="15.75">
      <c r="A37" s="292">
        <v>28</v>
      </c>
      <c r="B37" s="321"/>
      <c r="C37" s="296"/>
      <c r="D37" s="295"/>
      <c r="E37" s="295"/>
      <c r="F37" s="295"/>
      <c r="G37" s="337" t="str">
        <f t="shared" si="0"/>
        <v/>
      </c>
      <c r="H37" s="100"/>
    </row>
    <row r="38" spans="1:10" ht="15.75">
      <c r="A38" s="292">
        <v>29</v>
      </c>
      <c r="B38" s="321"/>
      <c r="C38" s="296"/>
      <c r="D38" s="295"/>
      <c r="E38" s="295"/>
      <c r="F38" s="295"/>
      <c r="G38" s="337" t="str">
        <f t="shared" si="0"/>
        <v/>
      </c>
      <c r="H38" s="100"/>
    </row>
    <row r="39" spans="1:10" ht="15.75">
      <c r="A39" s="292" t="s">
        <v>258</v>
      </c>
      <c r="B39" s="321"/>
      <c r="C39" s="296"/>
      <c r="D39" s="295"/>
      <c r="E39" s="295"/>
      <c r="F39" s="295"/>
      <c r="G39" s="337" t="str">
        <f>IF(ISBLANK(B39),"",#REF!+C39-D39)</f>
        <v/>
      </c>
      <c r="H39" s="100"/>
    </row>
    <row r="40" spans="1:10">
      <c r="A40" s="338" t="s">
        <v>291</v>
      </c>
      <c r="B40" s="339"/>
      <c r="C40" s="340"/>
      <c r="D40" s="341"/>
      <c r="E40" s="341"/>
      <c r="F40" s="342"/>
      <c r="G40" s="343" t="str">
        <f>G39</f>
        <v/>
      </c>
      <c r="H40" s="100"/>
    </row>
    <row r="44" spans="1:10">
      <c r="B44" s="148" t="s">
        <v>93</v>
      </c>
      <c r="F44" s="149"/>
    </row>
    <row r="45" spans="1:10">
      <c r="F45" s="171"/>
      <c r="G45" s="171"/>
      <c r="H45" s="171"/>
      <c r="I45" s="171"/>
      <c r="J45" s="171"/>
    </row>
    <row r="46" spans="1:10">
      <c r="C46" s="150"/>
      <c r="F46" s="150"/>
      <c r="G46" s="301"/>
      <c r="H46" s="171"/>
      <c r="I46" s="171"/>
      <c r="J46" s="171"/>
    </row>
    <row r="47" spans="1:10">
      <c r="A47" s="171"/>
      <c r="C47" s="151" t="s">
        <v>248</v>
      </c>
      <c r="F47" s="152" t="s">
        <v>253</v>
      </c>
      <c r="G47" s="301"/>
      <c r="H47" s="171"/>
      <c r="I47" s="171"/>
      <c r="J47" s="171"/>
    </row>
    <row r="48" spans="1:10">
      <c r="A48" s="171"/>
      <c r="C48" s="153" t="s">
        <v>123</v>
      </c>
      <c r="F48" s="146" t="s">
        <v>249</v>
      </c>
      <c r="G48" s="171"/>
      <c r="H48" s="171"/>
      <c r="I48" s="171"/>
      <c r="J48" s="171"/>
    </row>
    <row r="49" spans="2:2" s="171" customFormat="1">
      <c r="B49" s="146"/>
    </row>
    <row r="50" spans="2:2" s="171" customFormat="1" ht="12.75"/>
    <row r="51" spans="2:2" s="171" customFormat="1" ht="12.75"/>
    <row r="52" spans="2:2" s="171" customFormat="1" ht="12.75"/>
    <row r="53" spans="2:2" s="171" customFormat="1" ht="12.75"/>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53"/>
  <sheetViews>
    <sheetView showGridLines="0" view="pageBreakPreview" topLeftCell="A8" zoomScale="80" zoomScaleNormal="100" zoomScaleSheetLayoutView="80" workbookViewId="0">
      <selection activeCell="M24" sqref="M24"/>
    </sheetView>
  </sheetViews>
  <sheetFormatPr defaultColWidth="9.140625" defaultRowHeight="12.75"/>
  <cols>
    <col min="1" max="1" width="53.5703125" style="320" customWidth="1"/>
    <col min="2" max="2" width="10.7109375" style="320" customWidth="1"/>
    <col min="3" max="3" width="12.42578125" style="320" customWidth="1"/>
    <col min="4" max="4" width="10.42578125" style="320" customWidth="1"/>
    <col min="5" max="5" width="13.140625" style="320" customWidth="1"/>
    <col min="6" max="6" width="10.42578125" style="320" customWidth="1"/>
    <col min="7" max="8" width="10.5703125" style="320" customWidth="1"/>
    <col min="9" max="9" width="9.85546875" style="320" customWidth="1"/>
    <col min="10" max="10" width="12.7109375" style="320" customWidth="1"/>
    <col min="11" max="11" width="0.7109375" style="320" customWidth="1"/>
    <col min="12" max="16384" width="9.140625" style="320"/>
  </cols>
  <sheetData>
    <row r="1" spans="1:12" s="315" customFormat="1" ht="15">
      <c r="A1" s="124" t="s">
        <v>496</v>
      </c>
      <c r="B1" s="130"/>
      <c r="C1" s="130"/>
      <c r="D1" s="130"/>
      <c r="E1" s="130"/>
      <c r="F1" s="74"/>
      <c r="G1" s="74"/>
      <c r="H1" s="74"/>
      <c r="I1" s="667" t="s">
        <v>94</v>
      </c>
      <c r="J1" s="667"/>
      <c r="K1" s="302"/>
    </row>
    <row r="2" spans="1:12" s="315" customFormat="1" ht="15">
      <c r="A2" s="100" t="s">
        <v>124</v>
      </c>
      <c r="B2" s="130"/>
      <c r="C2" s="130"/>
      <c r="D2" s="130"/>
      <c r="E2" s="130"/>
      <c r="F2" s="126"/>
      <c r="G2" s="127"/>
      <c r="H2" s="127"/>
      <c r="I2" s="623" t="str">
        <f>'ფორმა N1'!M2</f>
        <v>01/01/2021-31/12/2021</v>
      </c>
      <c r="J2" s="624"/>
      <c r="K2" s="302"/>
    </row>
    <row r="3" spans="1:12" s="315" customFormat="1" ht="15">
      <c r="A3" s="130"/>
      <c r="B3" s="130"/>
      <c r="C3" s="130"/>
      <c r="D3" s="130"/>
      <c r="E3" s="130"/>
      <c r="F3" s="126"/>
      <c r="G3" s="127"/>
      <c r="H3" s="127"/>
      <c r="I3" s="128"/>
      <c r="J3" s="267"/>
      <c r="K3" s="302"/>
    </row>
    <row r="4" spans="1:12" s="2" customFormat="1" ht="15">
      <c r="A4" s="72" t="str">
        <f>'ფორმა N2'!A4</f>
        <v>ანგარიშვალდებული პირის დასახელება:</v>
      </c>
      <c r="B4" s="72"/>
      <c r="C4" s="72"/>
      <c r="D4" s="72"/>
      <c r="E4" s="72"/>
      <c r="F4" s="73"/>
      <c r="G4" s="73"/>
      <c r="H4" s="73"/>
      <c r="I4" s="119"/>
      <c r="J4" s="72"/>
      <c r="K4" s="100"/>
      <c r="L4" s="315"/>
    </row>
    <row r="5" spans="1:12" s="2" customFormat="1" ht="15">
      <c r="A5" s="112" t="str">
        <f>'ფორმა N1'!D4</f>
        <v>პ/გ საქართველოს პატრიოტთა ალიანსი</v>
      </c>
      <c r="B5" s="113"/>
      <c r="C5" s="113"/>
      <c r="D5" s="113"/>
      <c r="E5" s="113"/>
      <c r="F5" s="57"/>
      <c r="G5" s="57"/>
      <c r="H5" s="57"/>
      <c r="I5" s="121"/>
      <c r="J5" s="57"/>
      <c r="K5" s="100"/>
    </row>
    <row r="6" spans="1:12" s="315" customFormat="1">
      <c r="A6" s="129"/>
      <c r="B6" s="130"/>
      <c r="C6" s="130"/>
      <c r="D6" s="130"/>
      <c r="E6" s="130"/>
      <c r="F6" s="130"/>
      <c r="G6" s="130"/>
      <c r="H6" s="130"/>
      <c r="I6" s="130"/>
      <c r="J6" s="130"/>
      <c r="K6" s="302"/>
    </row>
    <row r="7" spans="1:12" ht="45">
      <c r="A7" s="326"/>
      <c r="B7" s="666" t="s">
        <v>204</v>
      </c>
      <c r="C7" s="666"/>
      <c r="D7" s="666" t="s">
        <v>272</v>
      </c>
      <c r="E7" s="666"/>
      <c r="F7" s="666" t="s">
        <v>273</v>
      </c>
      <c r="G7" s="666"/>
      <c r="H7" s="327" t="s">
        <v>259</v>
      </c>
      <c r="I7" s="666" t="s">
        <v>207</v>
      </c>
      <c r="J7" s="666"/>
      <c r="K7" s="328"/>
    </row>
    <row r="8" spans="1:12" ht="15">
      <c r="A8" s="308" t="s">
        <v>99</v>
      </c>
      <c r="B8" s="329" t="s">
        <v>206</v>
      </c>
      <c r="C8" s="307" t="s">
        <v>205</v>
      </c>
      <c r="D8" s="329" t="s">
        <v>206</v>
      </c>
      <c r="E8" s="307" t="s">
        <v>205</v>
      </c>
      <c r="F8" s="329" t="s">
        <v>206</v>
      </c>
      <c r="G8" s="307" t="s">
        <v>205</v>
      </c>
      <c r="H8" s="307" t="s">
        <v>205</v>
      </c>
      <c r="I8" s="329" t="s">
        <v>206</v>
      </c>
      <c r="J8" s="307" t="s">
        <v>205</v>
      </c>
      <c r="K8" s="328"/>
    </row>
    <row r="9" spans="1:12" ht="15">
      <c r="A9" s="330" t="s">
        <v>100</v>
      </c>
      <c r="B9" s="519">
        <v>737</v>
      </c>
      <c r="C9" s="519">
        <v>77286</v>
      </c>
      <c r="D9" s="78">
        <f t="shared" ref="D9:J9" si="0">SUM(D10,D14,D17)</f>
        <v>0</v>
      </c>
      <c r="E9" s="78">
        <f>SUM(E10,E14,E17)</f>
        <v>0</v>
      </c>
      <c r="F9" s="78">
        <f t="shared" si="0"/>
        <v>0</v>
      </c>
      <c r="G9" s="78">
        <f>SUM(G10,G14,G17)</f>
        <v>0</v>
      </c>
      <c r="H9" s="78">
        <f>SUM(H10,H14,H17)</f>
        <v>15457.2</v>
      </c>
      <c r="I9" s="519">
        <v>737</v>
      </c>
      <c r="J9" s="78">
        <f t="shared" si="0"/>
        <v>61828.800000000003</v>
      </c>
      <c r="K9" s="328"/>
    </row>
    <row r="10" spans="1:12" ht="15">
      <c r="A10" s="331" t="s">
        <v>101</v>
      </c>
      <c r="B10" s="519"/>
      <c r="C10" s="519"/>
      <c r="D10" s="326">
        <f t="shared" ref="D10:J10" si="1">SUM(D11:D13)</f>
        <v>0</v>
      </c>
      <c r="E10" s="326">
        <f>SUM(E11:E13)</f>
        <v>0</v>
      </c>
      <c r="F10" s="326">
        <f t="shared" si="1"/>
        <v>0</v>
      </c>
      <c r="G10" s="326">
        <f>SUM(G11:G13)</f>
        <v>0</v>
      </c>
      <c r="H10" s="326">
        <f>SUM(H11:H13)</f>
        <v>0</v>
      </c>
      <c r="I10" s="326">
        <f>SUM(I11:I13)</f>
        <v>0</v>
      </c>
      <c r="J10" s="326">
        <f t="shared" si="1"/>
        <v>0</v>
      </c>
      <c r="K10" s="328"/>
    </row>
    <row r="11" spans="1:12" ht="15">
      <c r="A11" s="331" t="s">
        <v>102</v>
      </c>
      <c r="B11" s="519"/>
      <c r="C11" s="519"/>
      <c r="D11" s="310"/>
      <c r="E11" s="310"/>
      <c r="F11" s="310"/>
      <c r="G11" s="310"/>
      <c r="H11" s="310"/>
      <c r="I11" s="310"/>
      <c r="J11" s="310"/>
      <c r="K11" s="328"/>
    </row>
    <row r="12" spans="1:12" ht="15">
      <c r="A12" s="331" t="s">
        <v>103</v>
      </c>
      <c r="B12" s="519"/>
      <c r="C12" s="519"/>
      <c r="D12" s="310"/>
      <c r="E12" s="310"/>
      <c r="F12" s="310"/>
      <c r="G12" s="310"/>
      <c r="H12" s="310"/>
      <c r="I12" s="310"/>
      <c r="J12" s="310"/>
      <c r="K12" s="328"/>
    </row>
    <row r="13" spans="1:12" ht="15">
      <c r="A13" s="331" t="s">
        <v>104</v>
      </c>
      <c r="B13" s="519"/>
      <c r="C13" s="519"/>
      <c r="D13" s="310"/>
      <c r="E13" s="310"/>
      <c r="F13" s="310"/>
      <c r="G13" s="310"/>
      <c r="H13" s="310"/>
      <c r="I13" s="310"/>
      <c r="J13" s="310"/>
      <c r="K13" s="328"/>
    </row>
    <row r="14" spans="1:12" ht="15">
      <c r="A14" s="331" t="s">
        <v>105</v>
      </c>
      <c r="B14" s="519"/>
      <c r="C14" s="519">
        <v>76944</v>
      </c>
      <c r="D14" s="326">
        <f t="shared" ref="D14:J14" si="2">SUM(D15:D16)</f>
        <v>0</v>
      </c>
      <c r="E14" s="326">
        <f>SUM(E15:E16)</f>
        <v>0</v>
      </c>
      <c r="F14" s="326">
        <f t="shared" si="2"/>
        <v>0</v>
      </c>
      <c r="G14" s="326">
        <f>SUM(G15:G16)</f>
        <v>0</v>
      </c>
      <c r="H14" s="326">
        <f>SUM(H15:H16)</f>
        <v>15388.800000000001</v>
      </c>
      <c r="I14" s="326">
        <f>SUM(I15:I16)</f>
        <v>0</v>
      </c>
      <c r="J14" s="326">
        <f t="shared" si="2"/>
        <v>61555.200000000004</v>
      </c>
      <c r="K14" s="328"/>
    </row>
    <row r="15" spans="1:12" ht="15">
      <c r="A15" s="331" t="s">
        <v>106</v>
      </c>
      <c r="B15" s="519"/>
      <c r="C15" s="519">
        <v>10368</v>
      </c>
      <c r="D15" s="310"/>
      <c r="E15" s="310"/>
      <c r="F15" s="310"/>
      <c r="G15" s="310"/>
      <c r="H15" s="310">
        <f>C15*20%</f>
        <v>2073.6</v>
      </c>
      <c r="I15" s="310"/>
      <c r="J15" s="310">
        <f>C15-H15</f>
        <v>8294.4</v>
      </c>
      <c r="K15" s="328"/>
    </row>
    <row r="16" spans="1:12" ht="15">
      <c r="A16" s="331" t="s">
        <v>107</v>
      </c>
      <c r="B16" s="519"/>
      <c r="C16" s="519">
        <v>66576</v>
      </c>
      <c r="D16" s="310"/>
      <c r="E16" s="310"/>
      <c r="F16" s="310"/>
      <c r="G16" s="310"/>
      <c r="H16" s="310">
        <f t="shared" ref="H16:H17" si="3">C16*20%</f>
        <v>13315.2</v>
      </c>
      <c r="I16" s="310"/>
      <c r="J16" s="310">
        <f t="shared" ref="J16:J17" si="4">C16-H16</f>
        <v>53260.800000000003</v>
      </c>
      <c r="K16" s="328"/>
    </row>
    <row r="17" spans="1:11" ht="15">
      <c r="A17" s="331" t="s">
        <v>108</v>
      </c>
      <c r="B17" s="519"/>
      <c r="C17" s="519">
        <v>342</v>
      </c>
      <c r="D17" s="326">
        <f t="shared" ref="D17:F17" si="5">SUM(D18:D19,D22,D23)</f>
        <v>0</v>
      </c>
      <c r="E17" s="326">
        <f>SUM(E18:E19,E22,E23)</f>
        <v>0</v>
      </c>
      <c r="F17" s="326">
        <f t="shared" si="5"/>
        <v>0</v>
      </c>
      <c r="G17" s="326">
        <f>SUM(G18:G19,G22,G23)</f>
        <v>0</v>
      </c>
      <c r="H17" s="310">
        <f t="shared" si="3"/>
        <v>68.400000000000006</v>
      </c>
      <c r="I17" s="326">
        <f>SUM(I18:I19,I22,I23)</f>
        <v>0</v>
      </c>
      <c r="J17" s="310">
        <f t="shared" si="4"/>
        <v>273.60000000000002</v>
      </c>
      <c r="K17" s="328"/>
    </row>
    <row r="18" spans="1:11" ht="15">
      <c r="A18" s="331" t="s">
        <v>109</v>
      </c>
      <c r="B18" s="519"/>
      <c r="C18" s="519"/>
      <c r="D18" s="310"/>
      <c r="E18" s="310"/>
      <c r="F18" s="310"/>
      <c r="G18" s="310"/>
      <c r="H18" s="310"/>
      <c r="I18" s="310"/>
      <c r="J18" s="310"/>
      <c r="K18" s="328"/>
    </row>
    <row r="19" spans="1:11" ht="15">
      <c r="A19" s="331" t="s">
        <v>110</v>
      </c>
      <c r="B19" s="519"/>
      <c r="C19" s="519"/>
      <c r="D19" s="326">
        <f t="shared" ref="D19:J19" si="6">SUM(D20:D21)</f>
        <v>0</v>
      </c>
      <c r="E19" s="326">
        <f>SUM(E20:E21)</f>
        <v>0</v>
      </c>
      <c r="F19" s="326">
        <f t="shared" si="6"/>
        <v>0</v>
      </c>
      <c r="G19" s="326">
        <f>SUM(G20:G21)</f>
        <v>0</v>
      </c>
      <c r="H19" s="326">
        <f>SUM(H20:H21)</f>
        <v>68.400000000000006</v>
      </c>
      <c r="I19" s="326">
        <f>SUM(I20:I21)</f>
        <v>0</v>
      </c>
      <c r="J19" s="326">
        <f t="shared" si="6"/>
        <v>273.60000000000002</v>
      </c>
      <c r="K19" s="328"/>
    </row>
    <row r="20" spans="1:11" ht="15">
      <c r="A20" s="331" t="s">
        <v>111</v>
      </c>
      <c r="B20" s="519"/>
      <c r="C20" s="519"/>
      <c r="D20" s="310"/>
      <c r="E20" s="310"/>
      <c r="F20" s="310"/>
      <c r="G20" s="310"/>
      <c r="H20" s="310"/>
      <c r="I20" s="310"/>
      <c r="J20" s="310"/>
      <c r="K20" s="328"/>
    </row>
    <row r="21" spans="1:11" ht="15">
      <c r="A21" s="331" t="s">
        <v>112</v>
      </c>
      <c r="B21" s="519"/>
      <c r="C21" s="519">
        <v>342</v>
      </c>
      <c r="D21" s="310"/>
      <c r="E21" s="310"/>
      <c r="F21" s="310"/>
      <c r="G21" s="310"/>
      <c r="H21" s="310">
        <f t="shared" ref="H21" si="7">C21*20%</f>
        <v>68.400000000000006</v>
      </c>
      <c r="I21" s="310"/>
      <c r="J21" s="310">
        <f>C21-H21</f>
        <v>273.60000000000002</v>
      </c>
      <c r="K21" s="328"/>
    </row>
    <row r="22" spans="1:11" ht="15">
      <c r="A22" s="331" t="s">
        <v>113</v>
      </c>
      <c r="B22" s="310"/>
      <c r="C22" s="310"/>
      <c r="D22" s="310"/>
      <c r="E22" s="310"/>
      <c r="F22" s="310"/>
      <c r="G22" s="310"/>
      <c r="H22" s="310"/>
      <c r="I22" s="310"/>
      <c r="J22" s="310"/>
      <c r="K22" s="328"/>
    </row>
    <row r="23" spans="1:11" ht="15">
      <c r="A23" s="331" t="s">
        <v>114</v>
      </c>
      <c r="B23" s="310"/>
      <c r="C23" s="310"/>
      <c r="D23" s="310"/>
      <c r="E23" s="310"/>
      <c r="F23" s="310"/>
      <c r="G23" s="310"/>
      <c r="H23" s="310"/>
      <c r="I23" s="310"/>
      <c r="J23" s="310"/>
      <c r="K23" s="328"/>
    </row>
    <row r="24" spans="1:11" ht="15">
      <c r="A24" s="330" t="s">
        <v>115</v>
      </c>
      <c r="B24" s="78">
        <f>SUM(B25:B31)</f>
        <v>0</v>
      </c>
      <c r="C24" s="78">
        <f t="shared" ref="C24:J24" si="8">SUM(C25:C31)</f>
        <v>0</v>
      </c>
      <c r="D24" s="78">
        <f t="shared" si="8"/>
        <v>0</v>
      </c>
      <c r="E24" s="78">
        <f t="shared" si="8"/>
        <v>0</v>
      </c>
      <c r="F24" s="78">
        <f t="shared" si="8"/>
        <v>0</v>
      </c>
      <c r="G24" s="78">
        <f t="shared" si="8"/>
        <v>0</v>
      </c>
      <c r="H24" s="78">
        <f t="shared" si="8"/>
        <v>0</v>
      </c>
      <c r="I24" s="78">
        <f t="shared" si="8"/>
        <v>0</v>
      </c>
      <c r="J24" s="78">
        <f t="shared" si="8"/>
        <v>0</v>
      </c>
      <c r="K24" s="328"/>
    </row>
    <row r="25" spans="1:11" ht="15">
      <c r="A25" s="331" t="s">
        <v>512</v>
      </c>
      <c r="B25" s="310"/>
      <c r="C25" s="310"/>
      <c r="D25" s="310"/>
      <c r="E25" s="310"/>
      <c r="F25" s="310"/>
      <c r="G25" s="310"/>
      <c r="H25" s="310"/>
      <c r="I25" s="310"/>
      <c r="J25" s="310"/>
      <c r="K25" s="328"/>
    </row>
    <row r="26" spans="1:11" ht="15">
      <c r="A26" s="331" t="s">
        <v>239</v>
      </c>
      <c r="B26" s="310"/>
      <c r="C26" s="310"/>
      <c r="D26" s="310"/>
      <c r="E26" s="310"/>
      <c r="F26" s="310"/>
      <c r="G26" s="310"/>
      <c r="H26" s="310"/>
      <c r="I26" s="310"/>
      <c r="J26" s="310"/>
      <c r="K26" s="328"/>
    </row>
    <row r="27" spans="1:11" ht="15">
      <c r="A27" s="331" t="s">
        <v>240</v>
      </c>
      <c r="B27" s="310"/>
      <c r="C27" s="310"/>
      <c r="D27" s="310"/>
      <c r="E27" s="310"/>
      <c r="F27" s="310"/>
      <c r="G27" s="310"/>
      <c r="H27" s="310"/>
      <c r="I27" s="310"/>
      <c r="J27" s="310"/>
      <c r="K27" s="328"/>
    </row>
    <row r="28" spans="1:11" ht="15">
      <c r="A28" s="331" t="s">
        <v>241</v>
      </c>
      <c r="B28" s="310"/>
      <c r="C28" s="310"/>
      <c r="D28" s="310"/>
      <c r="E28" s="310"/>
      <c r="F28" s="310"/>
      <c r="G28" s="310"/>
      <c r="H28" s="310"/>
      <c r="I28" s="310"/>
      <c r="J28" s="310"/>
      <c r="K28" s="328"/>
    </row>
    <row r="29" spans="1:11" ht="15">
      <c r="A29" s="331" t="s">
        <v>242</v>
      </c>
      <c r="B29" s="310"/>
      <c r="C29" s="310"/>
      <c r="D29" s="310"/>
      <c r="E29" s="310"/>
      <c r="F29" s="310"/>
      <c r="G29" s="310"/>
      <c r="H29" s="310"/>
      <c r="I29" s="310"/>
      <c r="J29" s="310"/>
      <c r="K29" s="328"/>
    </row>
    <row r="30" spans="1:11" ht="15">
      <c r="A30" s="331" t="s">
        <v>243</v>
      </c>
      <c r="B30" s="310"/>
      <c r="C30" s="310"/>
      <c r="D30" s="310"/>
      <c r="E30" s="310"/>
      <c r="F30" s="310"/>
      <c r="G30" s="310"/>
      <c r="H30" s="310"/>
      <c r="I30" s="310"/>
      <c r="J30" s="310"/>
      <c r="K30" s="328"/>
    </row>
    <row r="31" spans="1:11" ht="15">
      <c r="A31" s="331" t="s">
        <v>244</v>
      </c>
      <c r="B31" s="310"/>
      <c r="C31" s="310"/>
      <c r="D31" s="310"/>
      <c r="E31" s="310"/>
      <c r="F31" s="310"/>
      <c r="G31" s="310"/>
      <c r="H31" s="310"/>
      <c r="I31" s="310"/>
      <c r="J31" s="310"/>
      <c r="K31" s="328"/>
    </row>
    <row r="32" spans="1:11" ht="15">
      <c r="A32" s="330" t="s">
        <v>116</v>
      </c>
      <c r="B32" s="78">
        <f>SUM(B33:B35)</f>
        <v>0</v>
      </c>
      <c r="C32" s="78">
        <f>SUM(C33:C35)</f>
        <v>0</v>
      </c>
      <c r="D32" s="78">
        <f t="shared" ref="D32:J32" si="9">SUM(D33:D35)</f>
        <v>0</v>
      </c>
      <c r="E32" s="78">
        <f>SUM(E33:E35)</f>
        <v>0</v>
      </c>
      <c r="F32" s="78">
        <f t="shared" si="9"/>
        <v>0</v>
      </c>
      <c r="G32" s="78">
        <f>SUM(G33:G35)</f>
        <v>0</v>
      </c>
      <c r="H32" s="78">
        <f>SUM(H33:H35)</f>
        <v>0</v>
      </c>
      <c r="I32" s="78">
        <f>SUM(I33:I35)</f>
        <v>0</v>
      </c>
      <c r="J32" s="78">
        <f t="shared" si="9"/>
        <v>0</v>
      </c>
      <c r="K32" s="328"/>
    </row>
    <row r="33" spans="1:11" ht="15">
      <c r="A33" s="331" t="s">
        <v>245</v>
      </c>
      <c r="B33" s="310"/>
      <c r="C33" s="310"/>
      <c r="D33" s="310"/>
      <c r="E33" s="310"/>
      <c r="F33" s="310"/>
      <c r="G33" s="310"/>
      <c r="H33" s="310"/>
      <c r="I33" s="310"/>
      <c r="J33" s="310"/>
      <c r="K33" s="328"/>
    </row>
    <row r="34" spans="1:11" ht="15">
      <c r="A34" s="331" t="s">
        <v>246</v>
      </c>
      <c r="B34" s="310"/>
      <c r="C34" s="310"/>
      <c r="D34" s="310"/>
      <c r="E34" s="310"/>
      <c r="F34" s="310"/>
      <c r="G34" s="310"/>
      <c r="H34" s="310"/>
      <c r="I34" s="310"/>
      <c r="J34" s="310"/>
      <c r="K34" s="328"/>
    </row>
    <row r="35" spans="1:11" ht="15">
      <c r="A35" s="331" t="s">
        <v>247</v>
      </c>
      <c r="B35" s="310"/>
      <c r="C35" s="310"/>
      <c r="D35" s="310"/>
      <c r="E35" s="310"/>
      <c r="F35" s="310"/>
      <c r="G35" s="310"/>
      <c r="H35" s="310"/>
      <c r="I35" s="310"/>
      <c r="J35" s="310"/>
      <c r="K35" s="328"/>
    </row>
    <row r="36" spans="1:11" ht="15">
      <c r="A36" s="330" t="s">
        <v>117</v>
      </c>
      <c r="B36" s="78">
        <f t="shared" ref="B36:J36" si="10">SUM(B37:B39,B42)</f>
        <v>0</v>
      </c>
      <c r="C36" s="78">
        <f t="shared" si="10"/>
        <v>0</v>
      </c>
      <c r="D36" s="78">
        <f t="shared" si="10"/>
        <v>0</v>
      </c>
      <c r="E36" s="78">
        <f t="shared" si="10"/>
        <v>0</v>
      </c>
      <c r="F36" s="78">
        <f t="shared" si="10"/>
        <v>0</v>
      </c>
      <c r="G36" s="78">
        <f t="shared" si="10"/>
        <v>0</v>
      </c>
      <c r="H36" s="78">
        <f t="shared" si="10"/>
        <v>0</v>
      </c>
      <c r="I36" s="78">
        <f t="shared" si="10"/>
        <v>0</v>
      </c>
      <c r="J36" s="78">
        <f t="shared" si="10"/>
        <v>0</v>
      </c>
      <c r="K36" s="328"/>
    </row>
    <row r="37" spans="1:11" ht="15">
      <c r="A37" s="331" t="s">
        <v>118</v>
      </c>
      <c r="B37" s="310"/>
      <c r="C37" s="310"/>
      <c r="D37" s="310"/>
      <c r="E37" s="310"/>
      <c r="F37" s="310"/>
      <c r="G37" s="310"/>
      <c r="H37" s="310"/>
      <c r="I37" s="310"/>
      <c r="J37" s="310"/>
      <c r="K37" s="328"/>
    </row>
    <row r="38" spans="1:11" ht="15">
      <c r="A38" s="331" t="s">
        <v>119</v>
      </c>
      <c r="B38" s="310"/>
      <c r="C38" s="310"/>
      <c r="D38" s="310"/>
      <c r="E38" s="310"/>
      <c r="F38" s="310"/>
      <c r="G38" s="310"/>
      <c r="H38" s="310"/>
      <c r="I38" s="310"/>
      <c r="J38" s="310"/>
      <c r="K38" s="328"/>
    </row>
    <row r="39" spans="1:11" ht="15">
      <c r="A39" s="331" t="s">
        <v>120</v>
      </c>
      <c r="B39" s="326">
        <f t="shared" ref="B39:J39" si="11">SUM(B40:B41)</f>
        <v>0</v>
      </c>
      <c r="C39" s="326">
        <f t="shared" si="11"/>
        <v>0</v>
      </c>
      <c r="D39" s="326">
        <f t="shared" si="11"/>
        <v>0</v>
      </c>
      <c r="E39" s="326">
        <f t="shared" si="11"/>
        <v>0</v>
      </c>
      <c r="F39" s="326">
        <f t="shared" si="11"/>
        <v>0</v>
      </c>
      <c r="G39" s="326">
        <f t="shared" si="11"/>
        <v>0</v>
      </c>
      <c r="H39" s="326">
        <f t="shared" si="11"/>
        <v>0</v>
      </c>
      <c r="I39" s="326">
        <f t="shared" si="11"/>
        <v>0</v>
      </c>
      <c r="J39" s="326">
        <f t="shared" si="11"/>
        <v>0</v>
      </c>
      <c r="K39" s="328"/>
    </row>
    <row r="40" spans="1:11" ht="30">
      <c r="A40" s="331" t="s">
        <v>372</v>
      </c>
      <c r="B40" s="310"/>
      <c r="C40" s="310"/>
      <c r="D40" s="310"/>
      <c r="E40" s="310"/>
      <c r="F40" s="310"/>
      <c r="G40" s="310"/>
      <c r="H40" s="310"/>
      <c r="I40" s="310"/>
      <c r="J40" s="310"/>
      <c r="K40" s="328"/>
    </row>
    <row r="41" spans="1:11" ht="15">
      <c r="A41" s="331" t="s">
        <v>121</v>
      </c>
      <c r="B41" s="310"/>
      <c r="C41" s="310"/>
      <c r="D41" s="310"/>
      <c r="E41" s="310"/>
      <c r="F41" s="310"/>
      <c r="G41" s="310"/>
      <c r="H41" s="310"/>
      <c r="I41" s="310"/>
      <c r="J41" s="310"/>
      <c r="K41" s="328"/>
    </row>
    <row r="42" spans="1:11" ht="15">
      <c r="A42" s="331" t="s">
        <v>122</v>
      </c>
      <c r="B42" s="310"/>
      <c r="C42" s="310"/>
      <c r="D42" s="310"/>
      <c r="E42" s="310"/>
      <c r="F42" s="310"/>
      <c r="G42" s="310"/>
      <c r="H42" s="310"/>
      <c r="I42" s="310"/>
      <c r="J42" s="310"/>
      <c r="K42" s="328"/>
    </row>
    <row r="43" spans="1:11" ht="15">
      <c r="A43" s="332"/>
      <c r="B43" s="332"/>
      <c r="C43" s="332"/>
      <c r="D43" s="332"/>
      <c r="E43" s="332"/>
      <c r="F43" s="332"/>
      <c r="G43" s="332"/>
      <c r="H43" s="332"/>
      <c r="I43" s="332"/>
      <c r="J43" s="332"/>
    </row>
    <row r="44" spans="1:11" s="315" customFormat="1"/>
    <row r="45" spans="1:11" s="315" customFormat="1">
      <c r="A45" s="320"/>
    </row>
    <row r="46" spans="1:11" s="2" customFormat="1" ht="15">
      <c r="A46" s="68" t="s">
        <v>93</v>
      </c>
      <c r="D46" s="265"/>
    </row>
    <row r="47" spans="1:11" s="2" customFormat="1" ht="15">
      <c r="D47" s="271"/>
      <c r="E47" s="271"/>
      <c r="F47" s="271"/>
      <c r="G47" s="271"/>
      <c r="I47" s="271"/>
    </row>
    <row r="48" spans="1:11" s="2" customFormat="1" ht="15">
      <c r="B48" s="67"/>
      <c r="C48" s="67"/>
      <c r="F48" s="67"/>
      <c r="G48" s="323"/>
      <c r="H48" s="67"/>
      <c r="I48" s="271"/>
      <c r="J48" s="271"/>
    </row>
    <row r="49" spans="1:10" s="2" customFormat="1" ht="15">
      <c r="B49" s="66" t="s">
        <v>248</v>
      </c>
      <c r="F49" s="12" t="s">
        <v>253</v>
      </c>
      <c r="G49" s="324"/>
      <c r="I49" s="271"/>
      <c r="J49" s="271"/>
    </row>
    <row r="50" spans="1:10" s="2" customFormat="1" ht="15">
      <c r="B50" s="62" t="s">
        <v>123</v>
      </c>
      <c r="F50" s="2" t="s">
        <v>249</v>
      </c>
      <c r="G50" s="271"/>
      <c r="I50" s="271"/>
      <c r="J50" s="271"/>
    </row>
    <row r="51" spans="1:10" s="271" customFormat="1" ht="15">
      <c r="A51" s="2"/>
      <c r="B51" s="320"/>
      <c r="H51" s="320"/>
    </row>
    <row r="52" spans="1:10" s="2" customFormat="1" ht="15">
      <c r="A52" s="11"/>
      <c r="B52" s="11"/>
      <c r="C52" s="11"/>
    </row>
    <row r="53" spans="1:10" ht="15">
      <c r="A53" s="332"/>
      <c r="B53" s="332"/>
      <c r="C53" s="332"/>
      <c r="D53" s="332"/>
      <c r="E53" s="332"/>
      <c r="F53" s="332"/>
      <c r="G53" s="332"/>
      <c r="H53" s="332"/>
      <c r="I53" s="332"/>
      <c r="J53" s="332"/>
    </row>
  </sheetData>
  <mergeCells count="6">
    <mergeCell ref="B7:C7"/>
    <mergeCell ref="D7:E7"/>
    <mergeCell ref="F7:G7"/>
    <mergeCell ref="I7:J7"/>
    <mergeCell ref="I1:J1"/>
    <mergeCell ref="I2:J2"/>
  </mergeCells>
  <pageMargins left="0.25" right="0.25" top="0.75" bottom="0.75" header="0.3" footer="0.3"/>
  <pageSetup paperSize="9" scale="61"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6"/>
  <sheetViews>
    <sheetView showGridLines="0" view="pageBreakPreview" topLeftCell="A22" zoomScaleNormal="100" zoomScaleSheetLayoutView="100" workbookViewId="0">
      <selection activeCell="I9" sqref="I9"/>
    </sheetView>
  </sheetViews>
  <sheetFormatPr defaultColWidth="9.140625" defaultRowHeight="15"/>
  <cols>
    <col min="1" max="1" width="16.28515625" style="2" customWidth="1"/>
    <col min="2" max="2" width="80" style="2" customWidth="1"/>
    <col min="3" max="3" width="16.140625" style="2" customWidth="1"/>
    <col min="4" max="4" width="14.7109375" style="2" customWidth="1"/>
    <col min="5" max="5" width="0.7109375" style="265" customWidth="1"/>
    <col min="6" max="6" width="9.140625" style="2"/>
    <col min="7" max="7" width="15.85546875" style="2" bestFit="1" customWidth="1"/>
    <col min="8" max="16384" width="9.140625" style="2"/>
  </cols>
  <sheetData>
    <row r="1" spans="1:7">
      <c r="A1" s="71" t="s">
        <v>478</v>
      </c>
      <c r="B1" s="72"/>
      <c r="C1" s="625" t="s">
        <v>94</v>
      </c>
      <c r="D1" s="625"/>
      <c r="E1" s="103"/>
    </row>
    <row r="2" spans="1:7">
      <c r="A2" s="72" t="s">
        <v>124</v>
      </c>
      <c r="B2" s="72"/>
      <c r="C2" s="623" t="str">
        <f>'ფორმა N1'!M2</f>
        <v>01/01/2021-31/12/2021</v>
      </c>
      <c r="D2" s="624"/>
      <c r="E2" s="103"/>
    </row>
    <row r="3" spans="1:7">
      <c r="A3" s="71"/>
      <c r="B3" s="72"/>
      <c r="C3" s="267"/>
      <c r="D3" s="267"/>
      <c r="E3" s="103"/>
    </row>
    <row r="4" spans="1:7">
      <c r="A4" s="73" t="s">
        <v>254</v>
      </c>
      <c r="B4" s="97"/>
      <c r="C4" s="98"/>
      <c r="D4" s="72"/>
      <c r="E4" s="103"/>
    </row>
    <row r="5" spans="1:7">
      <c r="A5" s="176" t="str">
        <f>'ფორმა N1'!D4</f>
        <v>პ/გ საქართველოს პატრიოტთა ალიანსი</v>
      </c>
      <c r="B5" s="12"/>
      <c r="C5" s="12"/>
      <c r="E5" s="103"/>
    </row>
    <row r="6" spans="1:7">
      <c r="A6" s="99"/>
      <c r="B6" s="99"/>
      <c r="C6" s="99"/>
      <c r="D6" s="100"/>
      <c r="E6" s="103"/>
    </row>
    <row r="7" spans="1:7">
      <c r="A7" s="72"/>
      <c r="B7" s="72"/>
      <c r="C7" s="72"/>
      <c r="D7" s="72"/>
      <c r="E7" s="103"/>
    </row>
    <row r="8" spans="1:7" s="6" customFormat="1" ht="39" customHeight="1">
      <c r="A8" s="101" t="s">
        <v>64</v>
      </c>
      <c r="B8" s="75" t="s">
        <v>230</v>
      </c>
      <c r="C8" s="75" t="s">
        <v>66</v>
      </c>
      <c r="D8" s="75" t="s">
        <v>67</v>
      </c>
      <c r="E8" s="103"/>
    </row>
    <row r="9" spans="1:7" s="7" customFormat="1" ht="16.5" customHeight="1">
      <c r="A9" s="177">
        <v>1</v>
      </c>
      <c r="B9" s="177" t="s">
        <v>65</v>
      </c>
      <c r="C9" s="81">
        <f>SUM(C10,C26)</f>
        <v>782339.94</v>
      </c>
      <c r="D9" s="81">
        <f>SUM(D10,D26)</f>
        <v>782339.94</v>
      </c>
      <c r="E9" s="103"/>
    </row>
    <row r="10" spans="1:7" s="7" customFormat="1" ht="16.5" customHeight="1">
      <c r="A10" s="83">
        <v>1.1000000000000001</v>
      </c>
      <c r="B10" s="83" t="s">
        <v>69</v>
      </c>
      <c r="C10" s="81">
        <f>SUM(C11,C12,C16,C19,C25,C26)</f>
        <v>782339.94</v>
      </c>
      <c r="D10" s="81">
        <f>SUM(D11,D12,D16,D19,D24,D25)</f>
        <v>782339.94</v>
      </c>
      <c r="E10" s="103"/>
    </row>
    <row r="11" spans="1:7" s="9" customFormat="1" ht="16.5" customHeight="1">
      <c r="A11" s="84" t="s">
        <v>30</v>
      </c>
      <c r="B11" s="84" t="s">
        <v>68</v>
      </c>
      <c r="C11" s="8"/>
      <c r="D11" s="8"/>
      <c r="E11" s="103"/>
    </row>
    <row r="12" spans="1:7" s="10" customFormat="1" ht="16.5" customHeight="1">
      <c r="A12" s="84" t="s">
        <v>31</v>
      </c>
      <c r="B12" s="84" t="s">
        <v>283</v>
      </c>
      <c r="C12" s="102">
        <f>SUM(C14:C15)</f>
        <v>0</v>
      </c>
      <c r="D12" s="102">
        <f>SUM(D14:D15)</f>
        <v>0</v>
      </c>
      <c r="E12" s="103"/>
      <c r="G12" s="65"/>
    </row>
    <row r="13" spans="1:7" s="3" customFormat="1" ht="16.5" customHeight="1">
      <c r="A13" s="93" t="s">
        <v>70</v>
      </c>
      <c r="B13" s="93" t="s">
        <v>286</v>
      </c>
      <c r="C13" s="8"/>
      <c r="D13" s="8"/>
      <c r="E13" s="103"/>
    </row>
    <row r="14" spans="1:7" s="3" customFormat="1" ht="16.5" customHeight="1">
      <c r="A14" s="93" t="s">
        <v>407</v>
      </c>
      <c r="B14" s="93" t="s">
        <v>406</v>
      </c>
      <c r="C14" s="8"/>
      <c r="D14" s="8"/>
      <c r="E14" s="103"/>
    </row>
    <row r="15" spans="1:7" s="3" customFormat="1" ht="16.5" customHeight="1">
      <c r="A15" s="93" t="s">
        <v>408</v>
      </c>
      <c r="B15" s="93" t="s">
        <v>83</v>
      </c>
      <c r="C15" s="8"/>
      <c r="D15" s="8"/>
      <c r="E15" s="103"/>
    </row>
    <row r="16" spans="1:7" s="3" customFormat="1" ht="16.5" customHeight="1">
      <c r="A16" s="84" t="s">
        <v>71</v>
      </c>
      <c r="B16" s="84" t="s">
        <v>72</v>
      </c>
      <c r="C16" s="102">
        <f>SUM(C17:C18)</f>
        <v>782339.94</v>
      </c>
      <c r="D16" s="102">
        <f>SUM(D17:D18)</f>
        <v>782339.94</v>
      </c>
      <c r="E16" s="103"/>
    </row>
    <row r="17" spans="1:5" s="3" customFormat="1" ht="16.5" customHeight="1">
      <c r="A17" s="93" t="s">
        <v>73</v>
      </c>
      <c r="B17" s="93" t="s">
        <v>75</v>
      </c>
      <c r="C17" s="446">
        <v>601799.93999999994</v>
      </c>
      <c r="D17" s="446">
        <v>601799.93999999994</v>
      </c>
      <c r="E17" s="103"/>
    </row>
    <row r="18" spans="1:5" s="3" customFormat="1" ht="32.25" customHeight="1">
      <c r="A18" s="93" t="s">
        <v>74</v>
      </c>
      <c r="B18" s="93" t="s">
        <v>448</v>
      </c>
      <c r="C18" s="446">
        <v>180540</v>
      </c>
      <c r="D18" s="446">
        <v>180540</v>
      </c>
      <c r="E18" s="103"/>
    </row>
    <row r="19" spans="1:5" s="3" customFormat="1" ht="16.5" customHeight="1">
      <c r="A19" s="84" t="s">
        <v>76</v>
      </c>
      <c r="B19" s="84" t="s">
        <v>362</v>
      </c>
      <c r="C19" s="102">
        <f>SUM(C20:C23)</f>
        <v>0</v>
      </c>
      <c r="D19" s="102">
        <f>SUM(D20:D23)</f>
        <v>0</v>
      </c>
      <c r="E19" s="103"/>
    </row>
    <row r="20" spans="1:5" s="3" customFormat="1" ht="16.5" customHeight="1">
      <c r="A20" s="93" t="s">
        <v>77</v>
      </c>
      <c r="B20" s="93" t="s">
        <v>504</v>
      </c>
      <c r="C20" s="8"/>
      <c r="D20" s="8"/>
      <c r="E20" s="103"/>
    </row>
    <row r="21" spans="1:5" s="3" customFormat="1" ht="30">
      <c r="A21" s="93" t="s">
        <v>78</v>
      </c>
      <c r="B21" s="93" t="s">
        <v>414</v>
      </c>
      <c r="C21" s="8"/>
      <c r="D21" s="8"/>
      <c r="E21" s="103"/>
    </row>
    <row r="22" spans="1:5" s="3" customFormat="1">
      <c r="A22" s="93" t="s">
        <v>79</v>
      </c>
      <c r="B22" s="93" t="s">
        <v>433</v>
      </c>
      <c r="C22" s="8"/>
      <c r="D22" s="8"/>
      <c r="E22" s="103"/>
    </row>
    <row r="23" spans="1:5" s="3" customFormat="1">
      <c r="A23" s="93" t="s">
        <v>80</v>
      </c>
      <c r="B23" s="93" t="s">
        <v>479</v>
      </c>
      <c r="C23" s="8"/>
      <c r="D23" s="8"/>
      <c r="E23" s="103"/>
    </row>
    <row r="24" spans="1:5" s="3" customFormat="1" ht="16.5" customHeight="1">
      <c r="A24" s="84" t="s">
        <v>81</v>
      </c>
      <c r="B24" s="84" t="s">
        <v>376</v>
      </c>
      <c r="C24" s="198"/>
      <c r="D24" s="8"/>
      <c r="E24" s="103"/>
    </row>
    <row r="25" spans="1:5" s="3" customFormat="1">
      <c r="A25" s="84" t="s">
        <v>232</v>
      </c>
      <c r="B25" s="84" t="s">
        <v>382</v>
      </c>
      <c r="C25" s="8"/>
      <c r="D25" s="8"/>
      <c r="E25" s="103"/>
    </row>
    <row r="26" spans="1:5" ht="16.5" customHeight="1">
      <c r="A26" s="83">
        <v>1.2</v>
      </c>
      <c r="B26" s="83" t="s">
        <v>82</v>
      </c>
      <c r="C26" s="81">
        <f>SUM(C27,C31,C35)</f>
        <v>0</v>
      </c>
      <c r="D26" s="81">
        <f>SUM(D27,D31,D35)</f>
        <v>0</v>
      </c>
      <c r="E26" s="103"/>
    </row>
    <row r="27" spans="1:5" ht="16.5" customHeight="1">
      <c r="A27" s="84" t="s">
        <v>32</v>
      </c>
      <c r="B27" s="84" t="s">
        <v>286</v>
      </c>
      <c r="C27" s="102">
        <f>SUM(C28:C30)</f>
        <v>0</v>
      </c>
      <c r="D27" s="102">
        <f>SUM(D28:D30)</f>
        <v>0</v>
      </c>
      <c r="E27" s="103"/>
    </row>
    <row r="28" spans="1:5">
      <c r="A28" s="185" t="s">
        <v>84</v>
      </c>
      <c r="B28" s="185" t="s">
        <v>284</v>
      </c>
      <c r="C28" s="8"/>
      <c r="D28" s="8"/>
      <c r="E28" s="103"/>
    </row>
    <row r="29" spans="1:5">
      <c r="A29" s="185" t="s">
        <v>85</v>
      </c>
      <c r="B29" s="185" t="s">
        <v>287</v>
      </c>
      <c r="C29" s="8"/>
      <c r="D29" s="8"/>
      <c r="E29" s="103"/>
    </row>
    <row r="30" spans="1:5">
      <c r="A30" s="185" t="s">
        <v>383</v>
      </c>
      <c r="B30" s="185" t="s">
        <v>285</v>
      </c>
      <c r="C30" s="8"/>
      <c r="D30" s="8"/>
      <c r="E30" s="103"/>
    </row>
    <row r="31" spans="1:5">
      <c r="A31" s="84" t="s">
        <v>33</v>
      </c>
      <c r="B31" s="84" t="s">
        <v>406</v>
      </c>
      <c r="C31" s="102">
        <f>SUM(C32:C34)</f>
        <v>0</v>
      </c>
      <c r="D31" s="102">
        <f>SUM(D32:D34)</f>
        <v>0</v>
      </c>
      <c r="E31" s="103"/>
    </row>
    <row r="32" spans="1:5">
      <c r="A32" s="185" t="s">
        <v>12</v>
      </c>
      <c r="B32" s="185" t="s">
        <v>409</v>
      </c>
      <c r="C32" s="8"/>
      <c r="D32" s="8"/>
      <c r="E32" s="103"/>
    </row>
    <row r="33" spans="1:9">
      <c r="A33" s="185" t="s">
        <v>13</v>
      </c>
      <c r="B33" s="185" t="s">
        <v>410</v>
      </c>
      <c r="C33" s="8"/>
      <c r="D33" s="8"/>
      <c r="E33" s="103"/>
    </row>
    <row r="34" spans="1:9">
      <c r="A34" s="185" t="s">
        <v>261</v>
      </c>
      <c r="B34" s="185" t="s">
        <v>411</v>
      </c>
      <c r="C34" s="8"/>
      <c r="D34" s="8"/>
      <c r="E34" s="103"/>
    </row>
    <row r="35" spans="1:9" ht="31.5" customHeight="1">
      <c r="A35" s="84" t="s">
        <v>34</v>
      </c>
      <c r="B35" s="196" t="s">
        <v>439</v>
      </c>
      <c r="C35" s="8"/>
      <c r="D35" s="8"/>
      <c r="E35" s="103"/>
    </row>
    <row r="36" spans="1:9">
      <c r="D36" s="25"/>
      <c r="E36" s="104"/>
      <c r="F36" s="25"/>
    </row>
    <row r="37" spans="1:9">
      <c r="A37" s="1"/>
      <c r="D37" s="25"/>
      <c r="E37" s="104"/>
      <c r="F37" s="25"/>
    </row>
    <row r="38" spans="1:9">
      <c r="D38" s="25"/>
      <c r="E38" s="104"/>
      <c r="F38" s="25"/>
    </row>
    <row r="39" spans="1:9">
      <c r="D39" s="25"/>
      <c r="E39" s="104"/>
      <c r="F39" s="25"/>
    </row>
    <row r="40" spans="1:9">
      <c r="A40" s="66" t="s">
        <v>93</v>
      </c>
      <c r="D40" s="25"/>
      <c r="E40" s="104"/>
      <c r="F40" s="25"/>
    </row>
    <row r="41" spans="1:9">
      <c r="D41" s="25"/>
      <c r="E41" s="367"/>
      <c r="F41" s="367"/>
      <c r="G41" s="271"/>
      <c r="H41" s="271"/>
      <c r="I41" s="271"/>
    </row>
    <row r="42" spans="1:9">
      <c r="D42" s="105"/>
      <c r="E42" s="367"/>
      <c r="F42" s="367"/>
      <c r="G42" s="271"/>
      <c r="H42" s="271"/>
      <c r="I42" s="271"/>
    </row>
    <row r="43" spans="1:9">
      <c r="A43" s="271"/>
      <c r="B43" s="66" t="s">
        <v>251</v>
      </c>
      <c r="D43" s="105"/>
      <c r="E43" s="367"/>
      <c r="F43" s="367"/>
      <c r="G43" s="271"/>
      <c r="H43" s="271"/>
      <c r="I43" s="271"/>
    </row>
    <row r="44" spans="1:9">
      <c r="A44" s="271"/>
      <c r="B44" s="2" t="s">
        <v>250</v>
      </c>
      <c r="D44" s="105"/>
      <c r="E44" s="367"/>
      <c r="F44" s="367"/>
      <c r="G44" s="271"/>
      <c r="H44" s="271"/>
      <c r="I44" s="271"/>
    </row>
    <row r="45" spans="1:9" s="271" customFormat="1" ht="12.75">
      <c r="B45" s="62" t="s">
        <v>123</v>
      </c>
      <c r="D45" s="367"/>
      <c r="E45" s="367"/>
      <c r="F45" s="367"/>
    </row>
    <row r="46" spans="1:9">
      <c r="D46" s="25"/>
      <c r="E46" s="104"/>
      <c r="F46" s="25"/>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35"/>
  <sheetViews>
    <sheetView showGridLines="0" view="pageBreakPreview" zoomScale="80" zoomScaleNormal="100" zoomScaleSheetLayoutView="80" workbookViewId="0">
      <selection activeCell="K18" sqref="K18"/>
    </sheetView>
  </sheetViews>
  <sheetFormatPr defaultColWidth="9.140625" defaultRowHeight="12.75"/>
  <cols>
    <col min="1" max="1" width="4.7109375" style="23" customWidth="1"/>
    <col min="2" max="2" width="24.28515625" style="23" customWidth="1"/>
    <col min="3" max="3" width="25.28515625" style="23" customWidth="1"/>
    <col min="4" max="4" width="20" style="23" customWidth="1"/>
    <col min="5" max="5" width="14.140625" style="22" customWidth="1"/>
    <col min="6" max="6" width="23.7109375" style="22" customWidth="1"/>
    <col min="7" max="7" width="19" style="22" customWidth="1"/>
    <col min="8" max="8" width="28" style="22" customWidth="1"/>
    <col min="9" max="9" width="1" style="22" customWidth="1"/>
    <col min="10" max="10" width="9.85546875" style="60" customWidth="1"/>
    <col min="11" max="11" width="12.7109375" style="60" customWidth="1"/>
    <col min="12" max="12" width="9.140625" style="61"/>
    <col min="13" max="16384" width="9.140625" style="23"/>
  </cols>
  <sheetData>
    <row r="1" spans="1:12" s="22" customFormat="1" ht="15">
      <c r="A1" s="668" t="s">
        <v>474</v>
      </c>
      <c r="B1" s="668"/>
      <c r="C1" s="668"/>
      <c r="D1" s="668"/>
      <c r="E1" s="125"/>
      <c r="F1" s="125"/>
      <c r="G1" s="131"/>
      <c r="H1" s="96" t="s">
        <v>182</v>
      </c>
      <c r="I1" s="131"/>
      <c r="J1" s="63"/>
      <c r="K1" s="63"/>
      <c r="L1" s="63"/>
    </row>
    <row r="2" spans="1:12" s="22" customFormat="1" ht="15">
      <c r="A2" s="100" t="s">
        <v>124</v>
      </c>
      <c r="B2" s="125"/>
      <c r="C2" s="125"/>
      <c r="D2" s="125">
        <v>10</v>
      </c>
      <c r="E2" s="125"/>
      <c r="F2" s="125"/>
      <c r="G2" s="132"/>
      <c r="H2" s="133" t="str">
        <f>'ფორმა N1'!M2</f>
        <v>01/01/2021-31/12/2021</v>
      </c>
      <c r="I2" s="132"/>
      <c r="J2" s="63"/>
      <c r="K2" s="63"/>
      <c r="L2" s="63"/>
    </row>
    <row r="3" spans="1:12" s="22" customFormat="1" ht="15">
      <c r="A3" s="125"/>
      <c r="B3" s="125"/>
      <c r="C3" s="125"/>
      <c r="D3" s="125"/>
      <c r="E3" s="125"/>
      <c r="F3" s="125"/>
      <c r="G3" s="132"/>
      <c r="H3" s="128"/>
      <c r="I3" s="132"/>
      <c r="J3" s="63"/>
      <c r="K3" s="63"/>
      <c r="L3" s="63"/>
    </row>
    <row r="4" spans="1:12" s="2" customFormat="1" ht="15">
      <c r="A4" s="72" t="str">
        <f>'ფორმა N2'!A4</f>
        <v>ანგარიშვალდებული პირის დასახელება:</v>
      </c>
      <c r="B4" s="72"/>
      <c r="C4" s="72"/>
      <c r="D4" s="72"/>
      <c r="E4" s="125"/>
      <c r="F4" s="125"/>
      <c r="G4" s="125"/>
      <c r="H4" s="125"/>
      <c r="I4" s="131"/>
      <c r="J4" s="60"/>
      <c r="K4" s="60"/>
      <c r="L4" s="22"/>
    </row>
    <row r="5" spans="1:12" s="2" customFormat="1" ht="15">
      <c r="A5" s="112" t="str">
        <f>'ფორმა N1'!D4</f>
        <v>პ/გ საქართველოს პატრიოტთა ალიანსი</v>
      </c>
      <c r="B5" s="113"/>
      <c r="C5" s="113"/>
      <c r="D5" s="113"/>
      <c r="E5" s="134"/>
      <c r="F5" s="135"/>
      <c r="G5" s="135"/>
      <c r="H5" s="135"/>
      <c r="I5" s="131"/>
      <c r="J5" s="60"/>
      <c r="K5" s="60"/>
      <c r="L5" s="12"/>
    </row>
    <row r="6" spans="1:12" s="22" customFormat="1">
      <c r="A6" s="129"/>
      <c r="B6" s="130"/>
      <c r="C6" s="130"/>
      <c r="D6" s="130"/>
      <c r="E6" s="125"/>
      <c r="F6" s="125"/>
      <c r="G6" s="125"/>
      <c r="H6" s="125"/>
      <c r="I6" s="131"/>
      <c r="J6" s="60"/>
      <c r="K6" s="60"/>
      <c r="L6" s="60"/>
    </row>
    <row r="7" spans="1:12" ht="30">
      <c r="A7" s="122" t="s">
        <v>64</v>
      </c>
      <c r="B7" s="122" t="s">
        <v>339</v>
      </c>
      <c r="C7" s="123" t="s">
        <v>340</v>
      </c>
      <c r="D7" s="123" t="s">
        <v>216</v>
      </c>
      <c r="E7" s="123" t="s">
        <v>221</v>
      </c>
      <c r="F7" s="123" t="s">
        <v>222</v>
      </c>
      <c r="G7" s="123" t="s">
        <v>223</v>
      </c>
      <c r="H7" s="123" t="s">
        <v>224</v>
      </c>
      <c r="I7" s="131"/>
    </row>
    <row r="8" spans="1:12" ht="15">
      <c r="A8" s="122">
        <v>1</v>
      </c>
      <c r="B8" s="122">
        <v>2</v>
      </c>
      <c r="C8" s="123">
        <v>3</v>
      </c>
      <c r="D8" s="122">
        <v>4</v>
      </c>
      <c r="E8" s="123">
        <v>5</v>
      </c>
      <c r="F8" s="122">
        <v>6</v>
      </c>
      <c r="G8" s="123">
        <v>7</v>
      </c>
      <c r="H8" s="123">
        <v>8</v>
      </c>
      <c r="I8" s="131"/>
    </row>
    <row r="9" spans="1:12" ht="30">
      <c r="A9" s="64">
        <v>1</v>
      </c>
      <c r="B9" s="520" t="s">
        <v>219</v>
      </c>
      <c r="C9" s="521" t="s">
        <v>848</v>
      </c>
      <c r="D9" s="522" t="s">
        <v>849</v>
      </c>
      <c r="E9" s="523" t="s">
        <v>850</v>
      </c>
      <c r="F9" s="522" t="s">
        <v>851</v>
      </c>
      <c r="G9" s="524" t="s">
        <v>852</v>
      </c>
      <c r="H9" s="525" t="s">
        <v>853</v>
      </c>
      <c r="I9" s="131"/>
    </row>
    <row r="10" spans="1:12" ht="30">
      <c r="A10" s="64">
        <v>2</v>
      </c>
      <c r="B10" s="520" t="s">
        <v>219</v>
      </c>
      <c r="C10" s="526" t="s">
        <v>854</v>
      </c>
      <c r="D10" s="527" t="s">
        <v>855</v>
      </c>
      <c r="E10" s="528" t="s">
        <v>856</v>
      </c>
      <c r="F10" s="527" t="s">
        <v>857</v>
      </c>
      <c r="G10" s="524" t="s">
        <v>852</v>
      </c>
      <c r="H10" s="525" t="s">
        <v>858</v>
      </c>
      <c r="I10" s="131"/>
    </row>
    <row r="11" spans="1:12" ht="15">
      <c r="A11" s="64">
        <v>3</v>
      </c>
      <c r="B11" s="24"/>
      <c r="C11" s="24"/>
      <c r="D11" s="24"/>
      <c r="E11" s="24"/>
      <c r="F11" s="24"/>
      <c r="G11" s="140"/>
      <c r="H11" s="24"/>
      <c r="I11" s="131"/>
    </row>
    <row r="12" spans="1:12" ht="15">
      <c r="A12" s="64">
        <v>4</v>
      </c>
      <c r="B12" s="24"/>
      <c r="C12" s="24"/>
      <c r="D12" s="24"/>
      <c r="E12" s="24"/>
      <c r="F12" s="24"/>
      <c r="G12" s="140"/>
      <c r="H12" s="24"/>
      <c r="I12" s="131"/>
    </row>
    <row r="13" spans="1:12" ht="15">
      <c r="A13" s="64">
        <v>5</v>
      </c>
      <c r="B13" s="24"/>
      <c r="C13" s="24"/>
      <c r="D13" s="24"/>
      <c r="E13" s="24"/>
      <c r="F13" s="24"/>
      <c r="G13" s="140"/>
      <c r="H13" s="24"/>
      <c r="I13" s="131"/>
    </row>
    <row r="14" spans="1:12" ht="15">
      <c r="A14" s="64">
        <v>6</v>
      </c>
      <c r="B14" s="24"/>
      <c r="C14" s="24"/>
      <c r="D14" s="24"/>
      <c r="E14" s="24"/>
      <c r="F14" s="24"/>
      <c r="G14" s="140"/>
      <c r="H14" s="24"/>
      <c r="I14" s="131"/>
    </row>
    <row r="15" spans="1:12" s="22" customFormat="1" ht="15">
      <c r="A15" s="64">
        <v>7</v>
      </c>
      <c r="B15" s="24"/>
      <c r="C15" s="24"/>
      <c r="D15" s="24"/>
      <c r="E15" s="24"/>
      <c r="F15" s="24"/>
      <c r="G15" s="140"/>
      <c r="H15" s="24"/>
      <c r="I15" s="131"/>
      <c r="J15" s="60"/>
      <c r="K15" s="60"/>
      <c r="L15" s="60"/>
    </row>
    <row r="16" spans="1:12" s="22" customFormat="1" ht="15">
      <c r="A16" s="64">
        <v>8</v>
      </c>
      <c r="B16" s="24"/>
      <c r="C16" s="24"/>
      <c r="D16" s="24"/>
      <c r="E16" s="24"/>
      <c r="F16" s="24"/>
      <c r="G16" s="140"/>
      <c r="H16" s="24"/>
      <c r="I16" s="131"/>
      <c r="J16" s="60"/>
      <c r="K16" s="60"/>
      <c r="L16" s="60"/>
    </row>
    <row r="17" spans="1:12" s="22" customFormat="1" ht="15">
      <c r="A17" s="64">
        <v>9</v>
      </c>
      <c r="B17" s="24"/>
      <c r="C17" s="24"/>
      <c r="D17" s="24"/>
      <c r="E17" s="24"/>
      <c r="F17" s="24"/>
      <c r="G17" s="140"/>
      <c r="H17" s="24"/>
      <c r="I17" s="131"/>
      <c r="J17" s="60"/>
      <c r="K17" s="60"/>
      <c r="L17" s="60"/>
    </row>
    <row r="18" spans="1:12" s="22" customFormat="1" ht="15">
      <c r="A18" s="64">
        <v>10</v>
      </c>
      <c r="B18" s="24"/>
      <c r="C18" s="24"/>
      <c r="D18" s="24"/>
      <c r="E18" s="24"/>
      <c r="F18" s="24"/>
      <c r="G18" s="140"/>
      <c r="H18" s="24"/>
      <c r="I18" s="131"/>
      <c r="J18" s="60"/>
      <c r="K18" s="60"/>
      <c r="L18" s="60"/>
    </row>
    <row r="19" spans="1:12" s="22" customFormat="1" ht="15">
      <c r="A19" s="64">
        <v>11</v>
      </c>
      <c r="B19" s="24"/>
      <c r="C19" s="24"/>
      <c r="D19" s="24"/>
      <c r="E19" s="24"/>
      <c r="F19" s="24"/>
      <c r="G19" s="140"/>
      <c r="H19" s="24"/>
      <c r="I19" s="131"/>
      <c r="J19" s="60"/>
      <c r="K19" s="60"/>
      <c r="L19" s="60"/>
    </row>
    <row r="20" spans="1:12" s="22" customFormat="1" ht="15">
      <c r="A20" s="64">
        <v>12</v>
      </c>
      <c r="B20" s="24"/>
      <c r="C20" s="24"/>
      <c r="D20" s="24"/>
      <c r="E20" s="24"/>
      <c r="F20" s="24"/>
      <c r="G20" s="140"/>
      <c r="H20" s="24"/>
      <c r="I20" s="131"/>
      <c r="J20" s="60"/>
      <c r="K20" s="60"/>
      <c r="L20" s="60"/>
    </row>
    <row r="21" spans="1:12" s="22" customFormat="1" ht="15">
      <c r="A21" s="64">
        <v>13</v>
      </c>
      <c r="B21" s="24"/>
      <c r="C21" s="24"/>
      <c r="D21" s="24"/>
      <c r="E21" s="24"/>
      <c r="F21" s="24"/>
      <c r="G21" s="140"/>
      <c r="H21" s="24"/>
      <c r="I21" s="131"/>
      <c r="J21" s="60"/>
      <c r="K21" s="60"/>
      <c r="L21" s="60"/>
    </row>
    <row r="22" spans="1:12" s="22" customFormat="1" ht="15">
      <c r="A22" s="64">
        <v>14</v>
      </c>
      <c r="B22" s="24"/>
      <c r="C22" s="24"/>
      <c r="D22" s="24"/>
      <c r="E22" s="24"/>
      <c r="F22" s="24"/>
      <c r="G22" s="140"/>
      <c r="H22" s="24"/>
      <c r="I22" s="131"/>
      <c r="J22" s="60"/>
      <c r="K22" s="60"/>
      <c r="L22" s="60"/>
    </row>
    <row r="23" spans="1:12" s="22" customFormat="1" ht="15">
      <c r="A23" s="64">
        <v>15</v>
      </c>
      <c r="B23" s="24"/>
      <c r="C23" s="24"/>
      <c r="D23" s="24"/>
      <c r="E23" s="24"/>
      <c r="F23" s="24"/>
      <c r="G23" s="140"/>
      <c r="H23" s="24"/>
      <c r="I23" s="131"/>
      <c r="J23" s="60"/>
      <c r="K23" s="60"/>
      <c r="L23" s="60"/>
    </row>
    <row r="24" spans="1:12" s="22" customFormat="1" ht="15">
      <c r="A24" s="64">
        <v>16</v>
      </c>
      <c r="B24" s="24"/>
      <c r="C24" s="24"/>
      <c r="D24" s="24"/>
      <c r="E24" s="24"/>
      <c r="F24" s="24"/>
      <c r="G24" s="140"/>
      <c r="H24" s="24"/>
      <c r="I24" s="131"/>
      <c r="J24" s="60"/>
      <c r="K24" s="60"/>
      <c r="L24" s="60"/>
    </row>
    <row r="25" spans="1:12" s="22" customFormat="1" ht="15">
      <c r="A25" s="64">
        <v>17</v>
      </c>
      <c r="B25" s="24"/>
      <c r="C25" s="24"/>
      <c r="D25" s="24"/>
      <c r="E25" s="24"/>
      <c r="F25" s="24"/>
      <c r="G25" s="140"/>
      <c r="H25" s="24"/>
      <c r="I25" s="131"/>
      <c r="J25" s="60"/>
      <c r="K25" s="60"/>
      <c r="L25" s="60"/>
    </row>
    <row r="26" spans="1:12" s="22" customFormat="1" ht="15">
      <c r="A26" s="64">
        <v>18</v>
      </c>
      <c r="B26" s="24"/>
      <c r="C26" s="24"/>
      <c r="D26" s="24"/>
      <c r="E26" s="24"/>
      <c r="F26" s="24"/>
      <c r="G26" s="140"/>
      <c r="H26" s="24"/>
      <c r="I26" s="131"/>
      <c r="J26" s="60"/>
      <c r="K26" s="60"/>
      <c r="L26" s="60"/>
    </row>
    <row r="27" spans="1:12" s="22" customFormat="1" ht="15">
      <c r="A27" s="64" t="s">
        <v>258</v>
      </c>
      <c r="B27" s="24"/>
      <c r="C27" s="24"/>
      <c r="D27" s="24"/>
      <c r="E27" s="24"/>
      <c r="F27" s="24"/>
      <c r="G27" s="140"/>
      <c r="H27" s="24"/>
      <c r="I27" s="131"/>
      <c r="J27" s="60"/>
      <c r="K27" s="60"/>
      <c r="L27" s="60"/>
    </row>
    <row r="28" spans="1:12" s="22" customFormat="1">
      <c r="J28" s="60"/>
      <c r="K28" s="60"/>
      <c r="L28" s="60"/>
    </row>
    <row r="29" spans="1:12" s="22" customFormat="1"/>
    <row r="30" spans="1:12" s="22" customFormat="1">
      <c r="A30" s="23"/>
    </row>
    <row r="31" spans="1:12" s="2" customFormat="1" ht="15">
      <c r="B31" s="68" t="s">
        <v>93</v>
      </c>
      <c r="E31" s="5"/>
    </row>
    <row r="32" spans="1:12" s="2" customFormat="1" ht="15">
      <c r="C32" s="67"/>
      <c r="E32" s="67"/>
      <c r="F32" s="70"/>
      <c r="G32"/>
      <c r="H32"/>
      <c r="I32"/>
    </row>
    <row r="33" spans="1:9" s="2" customFormat="1" ht="15">
      <c r="A33"/>
      <c r="C33" s="66" t="s">
        <v>248</v>
      </c>
      <c r="E33" s="12" t="s">
        <v>253</v>
      </c>
      <c r="F33" s="69"/>
      <c r="G33"/>
      <c r="H33"/>
      <c r="I33"/>
    </row>
    <row r="34" spans="1:9" s="2" customFormat="1" ht="15">
      <c r="A34"/>
      <c r="C34" s="62" t="s">
        <v>123</v>
      </c>
      <c r="E34" s="2" t="s">
        <v>249</v>
      </c>
      <c r="F34"/>
      <c r="G34"/>
      <c r="H34"/>
      <c r="I34"/>
    </row>
    <row r="35" spans="1:9" customFormat="1" ht="15">
      <c r="B35" s="2"/>
      <c r="C35" s="23"/>
    </row>
  </sheetData>
  <mergeCells count="1">
    <mergeCell ref="A1:D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7">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7"/>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4"/>
  <sheetViews>
    <sheetView showGridLines="0" view="pageBreakPreview" zoomScale="80" zoomScaleNormal="100" zoomScaleSheetLayoutView="80" workbookViewId="0">
      <selection activeCell="I11" sqref="I11"/>
    </sheetView>
  </sheetViews>
  <sheetFormatPr defaultColWidth="9.140625" defaultRowHeight="12.75"/>
  <cols>
    <col min="1" max="1" width="4.7109375" style="320" customWidth="1"/>
    <col min="2" max="2" width="23.28515625" style="320" customWidth="1"/>
    <col min="3" max="4" width="17.7109375" style="320" customWidth="1"/>
    <col min="5" max="6" width="14.140625" style="315" customWidth="1"/>
    <col min="7" max="7" width="20.42578125" style="315" customWidth="1"/>
    <col min="8" max="8" width="23.7109375" style="315" customWidth="1"/>
    <col min="9" max="9" width="21.42578125" style="315" customWidth="1"/>
    <col min="10" max="10" width="1" style="325" customWidth="1"/>
    <col min="11" max="16384" width="9.140625" style="320"/>
  </cols>
  <sheetData>
    <row r="1" spans="1:12" s="315" customFormat="1" ht="15">
      <c r="A1" s="668" t="s">
        <v>495</v>
      </c>
      <c r="B1" s="668"/>
      <c r="C1" s="668"/>
      <c r="D1" s="668"/>
      <c r="E1" s="668"/>
      <c r="F1" s="130"/>
      <c r="G1" s="130"/>
      <c r="H1" s="302"/>
      <c r="I1" s="266" t="s">
        <v>182</v>
      </c>
      <c r="J1" s="136"/>
    </row>
    <row r="2" spans="1:12" s="315" customFormat="1" ht="15">
      <c r="A2" s="100" t="s">
        <v>124</v>
      </c>
      <c r="B2" s="130"/>
      <c r="C2" s="130"/>
      <c r="D2" s="130"/>
      <c r="E2" s="130"/>
      <c r="F2" s="130"/>
      <c r="G2" s="130"/>
      <c r="H2" s="302"/>
      <c r="I2" s="261" t="str">
        <f>'ფორმა N1'!M2</f>
        <v>01/01/2021-31/12/2021</v>
      </c>
      <c r="J2" s="136"/>
    </row>
    <row r="3" spans="1:12" s="315" customFormat="1" ht="15">
      <c r="A3" s="130"/>
      <c r="B3" s="130"/>
      <c r="C3" s="130"/>
      <c r="D3" s="130"/>
      <c r="E3" s="130"/>
      <c r="F3" s="130"/>
      <c r="G3" s="130"/>
      <c r="H3" s="128"/>
      <c r="I3" s="128"/>
      <c r="J3" s="136"/>
    </row>
    <row r="4" spans="1:12" s="2" customFormat="1" ht="15">
      <c r="A4" s="72" t="str">
        <f>'ფორმა N2'!A4</f>
        <v>ანგარიშვალდებული პირის დასახელება:</v>
      </c>
      <c r="B4" s="72"/>
      <c r="C4" s="72"/>
      <c r="D4" s="73"/>
      <c r="E4" s="303"/>
      <c r="F4" s="130"/>
      <c r="G4" s="130"/>
      <c r="H4" s="130"/>
      <c r="I4" s="303"/>
      <c r="J4" s="99"/>
      <c r="L4" s="315"/>
    </row>
    <row r="5" spans="1:12" s="2" customFormat="1" ht="15">
      <c r="A5" s="112" t="str">
        <f>'ფორმა N1'!D4</f>
        <v>პ/გ საქართველოს პატრიოტთა ალიანსი</v>
      </c>
      <c r="B5" s="113"/>
      <c r="C5" s="113"/>
      <c r="D5" s="113"/>
      <c r="E5" s="316"/>
      <c r="F5" s="317"/>
      <c r="G5" s="317"/>
      <c r="H5" s="317"/>
      <c r="I5" s="316"/>
      <c r="J5" s="99"/>
    </row>
    <row r="6" spans="1:12" s="315" customFormat="1">
      <c r="A6" s="129"/>
      <c r="B6" s="130"/>
      <c r="C6" s="130"/>
      <c r="D6" s="130"/>
      <c r="E6" s="130"/>
      <c r="F6" s="130"/>
      <c r="G6" s="130"/>
      <c r="H6" s="130"/>
      <c r="I6" s="130"/>
      <c r="J6" s="318"/>
    </row>
    <row r="7" spans="1:12" ht="30">
      <c r="A7" s="306" t="s">
        <v>64</v>
      </c>
      <c r="B7" s="308" t="s">
        <v>229</v>
      </c>
      <c r="C7" s="307" t="s">
        <v>225</v>
      </c>
      <c r="D7" s="307" t="s">
        <v>226</v>
      </c>
      <c r="E7" s="307" t="s">
        <v>227</v>
      </c>
      <c r="F7" s="307" t="s">
        <v>228</v>
      </c>
      <c r="G7" s="307" t="s">
        <v>222</v>
      </c>
      <c r="H7" s="307" t="s">
        <v>223</v>
      </c>
      <c r="I7" s="307" t="s">
        <v>224</v>
      </c>
      <c r="J7" s="319"/>
    </row>
    <row r="8" spans="1:12" ht="15">
      <c r="A8" s="308">
        <v>1</v>
      </c>
      <c r="B8" s="308">
        <v>2</v>
      </c>
      <c r="C8" s="307">
        <v>3</v>
      </c>
      <c r="D8" s="308">
        <v>4</v>
      </c>
      <c r="E8" s="307">
        <v>5</v>
      </c>
      <c r="F8" s="308">
        <v>6</v>
      </c>
      <c r="G8" s="307">
        <v>7</v>
      </c>
      <c r="H8" s="308">
        <v>8</v>
      </c>
      <c r="I8" s="307">
        <v>9</v>
      </c>
      <c r="J8" s="319"/>
    </row>
    <row r="9" spans="1:12" ht="30">
      <c r="A9" s="309">
        <v>1</v>
      </c>
      <c r="B9" s="520" t="s">
        <v>859</v>
      </c>
      <c r="C9" s="520" t="s">
        <v>860</v>
      </c>
      <c r="D9" s="520" t="s">
        <v>861</v>
      </c>
      <c r="E9" s="529">
        <v>2000</v>
      </c>
      <c r="F9" s="530" t="s">
        <v>862</v>
      </c>
      <c r="G9" s="520">
        <v>3456</v>
      </c>
      <c r="H9" s="531" t="s">
        <v>863</v>
      </c>
      <c r="I9" s="532" t="s">
        <v>864</v>
      </c>
      <c r="J9" s="319"/>
    </row>
    <row r="10" spans="1:12" ht="30">
      <c r="A10" s="309">
        <v>2</v>
      </c>
      <c r="B10" s="530" t="s">
        <v>865</v>
      </c>
      <c r="C10" s="530" t="s">
        <v>866</v>
      </c>
      <c r="D10" s="530" t="s">
        <v>867</v>
      </c>
      <c r="E10" s="533">
        <v>2000</v>
      </c>
      <c r="F10" s="530" t="s">
        <v>868</v>
      </c>
      <c r="G10" s="530">
        <v>6912</v>
      </c>
      <c r="H10" s="534" t="s">
        <v>863</v>
      </c>
      <c r="I10" s="532" t="s">
        <v>864</v>
      </c>
      <c r="J10" s="319"/>
    </row>
    <row r="11" spans="1:12" ht="30">
      <c r="A11" s="309">
        <v>3</v>
      </c>
      <c r="B11" s="535" t="s">
        <v>869</v>
      </c>
      <c r="C11" s="481" t="s">
        <v>870</v>
      </c>
      <c r="D11" s="533" t="s">
        <v>871</v>
      </c>
      <c r="E11" s="533">
        <v>2003</v>
      </c>
      <c r="F11" s="530" t="s">
        <v>872</v>
      </c>
      <c r="G11" s="530">
        <v>625</v>
      </c>
      <c r="H11" s="536">
        <v>44409</v>
      </c>
      <c r="I11" s="520" t="s">
        <v>873</v>
      </c>
      <c r="J11" s="319"/>
    </row>
    <row r="12" spans="1:12" ht="45">
      <c r="A12" s="309">
        <v>4</v>
      </c>
      <c r="B12" s="533" t="s">
        <v>874</v>
      </c>
      <c r="C12" s="453" t="s">
        <v>875</v>
      </c>
      <c r="D12" s="530">
        <v>3301</v>
      </c>
      <c r="E12" s="533">
        <v>2001</v>
      </c>
      <c r="F12" s="530" t="s">
        <v>876</v>
      </c>
      <c r="G12" s="530">
        <v>375</v>
      </c>
      <c r="H12" s="536">
        <v>44409</v>
      </c>
      <c r="I12" s="15" t="s">
        <v>877</v>
      </c>
      <c r="J12" s="319"/>
    </row>
    <row r="13" spans="1:12" ht="15">
      <c r="A13" s="309">
        <v>5</v>
      </c>
      <c r="B13" s="310"/>
      <c r="C13" s="310"/>
      <c r="D13" s="310"/>
      <c r="E13" s="310"/>
      <c r="F13" s="310"/>
      <c r="G13" s="310"/>
      <c r="H13" s="321"/>
      <c r="I13" s="310"/>
      <c r="J13" s="319"/>
    </row>
    <row r="14" spans="1:12" ht="15">
      <c r="A14" s="309">
        <v>6</v>
      </c>
      <c r="B14" s="310"/>
      <c r="C14" s="310"/>
      <c r="D14" s="310"/>
      <c r="E14" s="310"/>
      <c r="F14" s="310"/>
      <c r="G14" s="310"/>
      <c r="H14" s="321"/>
      <c r="I14" s="310"/>
      <c r="J14" s="319"/>
    </row>
    <row r="15" spans="1:12" s="315" customFormat="1" ht="15">
      <c r="A15" s="309">
        <v>7</v>
      </c>
      <c r="B15" s="310"/>
      <c r="C15" s="310"/>
      <c r="D15" s="310"/>
      <c r="E15" s="310"/>
      <c r="F15" s="310"/>
      <c r="G15" s="310"/>
      <c r="H15" s="321"/>
      <c r="I15" s="310"/>
      <c r="J15" s="318"/>
    </row>
    <row r="16" spans="1:12" s="315" customFormat="1" ht="15">
      <c r="A16" s="309">
        <v>8</v>
      </c>
      <c r="B16" s="310"/>
      <c r="C16" s="310"/>
      <c r="D16" s="310"/>
      <c r="E16" s="310"/>
      <c r="F16" s="310"/>
      <c r="G16" s="310"/>
      <c r="H16" s="321"/>
      <c r="I16" s="310"/>
      <c r="J16" s="318"/>
    </row>
    <row r="17" spans="1:10" s="315" customFormat="1" ht="15">
      <c r="A17" s="309">
        <v>9</v>
      </c>
      <c r="B17" s="310"/>
      <c r="C17" s="310"/>
      <c r="D17" s="310"/>
      <c r="E17" s="310"/>
      <c r="F17" s="310"/>
      <c r="G17" s="310"/>
      <c r="H17" s="321"/>
      <c r="I17" s="310"/>
      <c r="J17" s="318"/>
    </row>
    <row r="18" spans="1:10" s="315" customFormat="1" ht="15">
      <c r="A18" s="309">
        <v>10</v>
      </c>
      <c r="B18" s="310"/>
      <c r="C18" s="310"/>
      <c r="D18" s="310"/>
      <c r="E18" s="310"/>
      <c r="F18" s="310"/>
      <c r="G18" s="310"/>
      <c r="H18" s="321"/>
      <c r="I18" s="310"/>
      <c r="J18" s="318"/>
    </row>
    <row r="19" spans="1:10" s="315" customFormat="1" ht="15">
      <c r="A19" s="309">
        <v>11</v>
      </c>
      <c r="B19" s="310"/>
      <c r="C19" s="310"/>
      <c r="D19" s="310"/>
      <c r="E19" s="310"/>
      <c r="F19" s="310"/>
      <c r="G19" s="310"/>
      <c r="H19" s="321"/>
      <c r="I19" s="310"/>
      <c r="J19" s="318"/>
    </row>
    <row r="20" spans="1:10" s="315" customFormat="1" ht="15">
      <c r="A20" s="309">
        <v>12</v>
      </c>
      <c r="B20" s="310"/>
      <c r="C20" s="310"/>
      <c r="D20" s="310"/>
      <c r="E20" s="310"/>
      <c r="F20" s="310"/>
      <c r="G20" s="310"/>
      <c r="H20" s="321"/>
      <c r="I20" s="310"/>
      <c r="J20" s="318"/>
    </row>
    <row r="21" spans="1:10" s="315" customFormat="1" ht="15">
      <c r="A21" s="309">
        <v>13</v>
      </c>
      <c r="B21" s="310"/>
      <c r="C21" s="310"/>
      <c r="D21" s="310"/>
      <c r="E21" s="310"/>
      <c r="F21" s="310"/>
      <c r="G21" s="310"/>
      <c r="H21" s="321"/>
      <c r="I21" s="310"/>
      <c r="J21" s="318"/>
    </row>
    <row r="22" spans="1:10" s="315" customFormat="1" ht="15">
      <c r="A22" s="309">
        <v>14</v>
      </c>
      <c r="B22" s="310"/>
      <c r="C22" s="310"/>
      <c r="D22" s="310"/>
      <c r="E22" s="310"/>
      <c r="F22" s="310"/>
      <c r="G22" s="310"/>
      <c r="H22" s="321"/>
      <c r="I22" s="310"/>
      <c r="J22" s="318"/>
    </row>
    <row r="23" spans="1:10" s="315" customFormat="1" ht="15">
      <c r="A23" s="309">
        <v>15</v>
      </c>
      <c r="B23" s="310"/>
      <c r="C23" s="310"/>
      <c r="D23" s="310"/>
      <c r="E23" s="310"/>
      <c r="F23" s="310"/>
      <c r="G23" s="310"/>
      <c r="H23" s="321"/>
      <c r="I23" s="310"/>
      <c r="J23" s="318"/>
    </row>
    <row r="24" spans="1:10" s="315" customFormat="1" ht="15">
      <c r="A24" s="309">
        <v>16</v>
      </c>
      <c r="B24" s="310"/>
      <c r="C24" s="310"/>
      <c r="D24" s="310"/>
      <c r="E24" s="310"/>
      <c r="F24" s="310"/>
      <c r="G24" s="310"/>
      <c r="H24" s="321"/>
      <c r="I24" s="310"/>
      <c r="J24" s="318"/>
    </row>
    <row r="25" spans="1:10" s="315" customFormat="1" ht="15">
      <c r="A25" s="309">
        <v>17</v>
      </c>
      <c r="B25" s="310"/>
      <c r="C25" s="310"/>
      <c r="D25" s="310"/>
      <c r="E25" s="310"/>
      <c r="F25" s="310"/>
      <c r="G25" s="310"/>
      <c r="H25" s="321"/>
      <c r="I25" s="310"/>
      <c r="J25" s="318"/>
    </row>
    <row r="26" spans="1:10" s="315" customFormat="1" ht="15">
      <c r="A26" s="309">
        <v>18</v>
      </c>
      <c r="B26" s="310"/>
      <c r="C26" s="310"/>
      <c r="D26" s="310"/>
      <c r="E26" s="310"/>
      <c r="F26" s="310"/>
      <c r="G26" s="310"/>
      <c r="H26" s="321"/>
      <c r="I26" s="310"/>
      <c r="J26" s="318"/>
    </row>
    <row r="27" spans="1:10" s="315" customFormat="1" ht="15">
      <c r="A27" s="309" t="s">
        <v>258</v>
      </c>
      <c r="B27" s="310"/>
      <c r="C27" s="310"/>
      <c r="D27" s="310"/>
      <c r="E27" s="310"/>
      <c r="F27" s="310"/>
      <c r="G27" s="310"/>
      <c r="H27" s="321"/>
      <c r="I27" s="310"/>
      <c r="J27" s="318"/>
    </row>
    <row r="28" spans="1:10" s="315" customFormat="1">
      <c r="J28" s="322"/>
    </row>
    <row r="29" spans="1:10" s="315" customFormat="1"/>
    <row r="30" spans="1:10" s="315" customFormat="1">
      <c r="A30" s="320"/>
    </row>
    <row r="31" spans="1:10" s="2" customFormat="1" ht="15">
      <c r="B31" s="68" t="s">
        <v>93</v>
      </c>
      <c r="E31" s="265"/>
    </row>
    <row r="32" spans="1:10" s="2" customFormat="1" ht="15">
      <c r="C32" s="67"/>
      <c r="E32" s="67"/>
      <c r="F32" s="323"/>
      <c r="G32" s="323"/>
      <c r="H32" s="271"/>
      <c r="I32" s="271"/>
    </row>
    <row r="33" spans="1:10" s="2" customFormat="1" ht="15">
      <c r="A33" s="271"/>
      <c r="C33" s="66" t="s">
        <v>248</v>
      </c>
      <c r="E33" s="12" t="s">
        <v>253</v>
      </c>
      <c r="F33" s="324"/>
      <c r="G33" s="271"/>
      <c r="H33" s="271"/>
      <c r="I33" s="271"/>
    </row>
    <row r="34" spans="1:10" s="2" customFormat="1" ht="15">
      <c r="A34" s="271"/>
      <c r="C34" s="62" t="s">
        <v>123</v>
      </c>
      <c r="E34" s="2" t="s">
        <v>249</v>
      </c>
      <c r="F34" s="271"/>
      <c r="G34" s="271"/>
      <c r="H34" s="271"/>
      <c r="I34" s="271"/>
    </row>
    <row r="35" spans="1:10" s="271" customFormat="1" ht="15">
      <c r="B35" s="2"/>
      <c r="C35" s="320"/>
    </row>
    <row r="36" spans="1:10" s="271" customFormat="1"/>
    <row r="37" spans="1:10" s="315" customFormat="1">
      <c r="J37" s="322"/>
    </row>
    <row r="38" spans="1:10" s="315" customFormat="1">
      <c r="J38" s="322"/>
    </row>
    <row r="39" spans="1:10" s="315" customFormat="1">
      <c r="J39" s="322"/>
    </row>
    <row r="40" spans="1:10" s="315" customFormat="1">
      <c r="J40" s="322"/>
    </row>
    <row r="41" spans="1:10" s="315" customFormat="1">
      <c r="J41" s="322"/>
    </row>
    <row r="42" spans="1:10" s="315" customFormat="1">
      <c r="J42" s="322"/>
    </row>
    <row r="43" spans="1:10" s="315" customFormat="1">
      <c r="J43" s="322"/>
    </row>
    <row r="44" spans="1:10" s="315" customFormat="1">
      <c r="J44" s="322"/>
    </row>
    <row r="45" spans="1:10" s="315" customFormat="1">
      <c r="J45" s="322"/>
    </row>
    <row r="46" spans="1:10" s="315" customFormat="1">
      <c r="J46" s="322"/>
    </row>
    <row r="47" spans="1:10" s="315" customFormat="1">
      <c r="J47" s="322"/>
    </row>
    <row r="48" spans="1:10" s="315" customFormat="1">
      <c r="J48" s="322"/>
    </row>
    <row r="49" spans="10:10" s="315" customFormat="1">
      <c r="J49" s="322"/>
    </row>
    <row r="50" spans="10:10" s="315" customFormat="1">
      <c r="J50" s="322"/>
    </row>
    <row r="51" spans="10:10" s="315" customFormat="1">
      <c r="J51" s="322"/>
    </row>
    <row r="52" spans="10:10" s="315" customFormat="1">
      <c r="J52" s="322"/>
    </row>
    <row r="53" spans="10:10" s="315" customFormat="1">
      <c r="J53" s="322"/>
    </row>
    <row r="54" spans="10:10" s="315" customFormat="1">
      <c r="J54" s="322"/>
    </row>
  </sheetData>
  <mergeCells count="1">
    <mergeCell ref="A1:E1"/>
  </mergeCells>
  <dataValidations count="2">
    <dataValidation allowBlank="1" showInputMessage="1" showErrorMessage="1" error="თვე/დღე/წელი" prompt="თვე/დღე/წელი" sqref="H13:H27 H9:H10"/>
    <dataValidation type="list" allowBlank="1" showInputMessage="1" showErrorMessage="1" sqref="B11">
      <formula1>"იჯარა, საკუთრება"</formula1>
    </dataValidation>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80" zoomScaleNormal="100" zoomScaleSheetLayoutView="80" workbookViewId="0">
      <selection activeCell="K38" sqref="K38"/>
    </sheetView>
  </sheetViews>
  <sheetFormatPr defaultColWidth="9.140625" defaultRowHeight="12.75"/>
  <cols>
    <col min="1" max="1" width="11.7109375" style="171" customWidth="1"/>
    <col min="2" max="2" width="21.5703125" style="171" customWidth="1"/>
    <col min="3" max="3" width="19.140625" style="171" customWidth="1"/>
    <col min="4" max="4" width="23.7109375" style="171" customWidth="1"/>
    <col min="5" max="6" width="16.5703125" style="171" bestFit="1" customWidth="1"/>
    <col min="7" max="7" width="17" style="171" customWidth="1"/>
    <col min="8" max="8" width="19" style="171" customWidth="1"/>
    <col min="9" max="9" width="24.42578125" style="171" customWidth="1"/>
    <col min="10" max="16384" width="9.140625" style="171"/>
  </cols>
  <sheetData>
    <row r="1" spans="1:13" s="271" customFormat="1" ht="15">
      <c r="A1" s="668" t="s">
        <v>494</v>
      </c>
      <c r="B1" s="668"/>
      <c r="C1" s="668"/>
      <c r="D1" s="668"/>
      <c r="E1" s="668"/>
      <c r="F1" s="130"/>
      <c r="G1" s="130"/>
      <c r="H1" s="302"/>
      <c r="I1" s="74" t="s">
        <v>94</v>
      </c>
    </row>
    <row r="2" spans="1:13" s="271" customFormat="1" ht="15">
      <c r="A2" s="100" t="s">
        <v>124</v>
      </c>
      <c r="B2" s="130"/>
      <c r="C2" s="130"/>
      <c r="D2" s="130"/>
      <c r="E2" s="130"/>
      <c r="F2" s="130"/>
      <c r="G2" s="130"/>
      <c r="H2" s="302"/>
      <c r="I2" s="261" t="str">
        <f>'ფორმა N1'!M2</f>
        <v>01/01/2021-31/12/2021</v>
      </c>
    </row>
    <row r="3" spans="1:13" s="271" customFormat="1" ht="15">
      <c r="A3" s="130"/>
      <c r="B3" s="130"/>
      <c r="C3" s="130"/>
      <c r="D3" s="130"/>
      <c r="E3" s="130"/>
      <c r="F3" s="130"/>
      <c r="G3" s="130"/>
      <c r="H3" s="128"/>
      <c r="I3" s="128"/>
      <c r="M3" s="171"/>
    </row>
    <row r="4" spans="1:13" s="271" customFormat="1" ht="15">
      <c r="A4" s="72" t="str">
        <f>'ფორმა N2'!A4</f>
        <v>ანგარიშვალდებული პირის დასახელება:</v>
      </c>
      <c r="B4" s="72"/>
      <c r="C4" s="72"/>
      <c r="D4" s="130"/>
      <c r="E4" s="130"/>
      <c r="F4" s="130"/>
      <c r="G4" s="130"/>
      <c r="H4" s="130"/>
      <c r="I4" s="303"/>
    </row>
    <row r="5" spans="1:13" ht="15">
      <c r="A5" s="166" t="str">
        <f>'ფორმა N1'!D4</f>
        <v>პ/გ საქართველოს პატრიოტთა ალიანსი</v>
      </c>
      <c r="B5" s="76"/>
      <c r="C5" s="76"/>
      <c r="D5" s="304"/>
      <c r="E5" s="304"/>
      <c r="F5" s="304"/>
      <c r="G5" s="304"/>
      <c r="H5" s="304"/>
      <c r="I5" s="305"/>
    </row>
    <row r="6" spans="1:13" s="271" customFormat="1">
      <c r="A6" s="129"/>
      <c r="B6" s="130"/>
      <c r="C6" s="130"/>
      <c r="D6" s="130"/>
      <c r="E6" s="130"/>
      <c r="F6" s="130"/>
      <c r="G6" s="130"/>
      <c r="H6" s="130"/>
      <c r="I6" s="130"/>
    </row>
    <row r="7" spans="1:13" s="271" customFormat="1" ht="75">
      <c r="A7" s="306" t="s">
        <v>64</v>
      </c>
      <c r="B7" s="307" t="s">
        <v>341</v>
      </c>
      <c r="C7" s="307" t="s">
        <v>342</v>
      </c>
      <c r="D7" s="307" t="s">
        <v>346</v>
      </c>
      <c r="E7" s="307" t="s">
        <v>347</v>
      </c>
      <c r="F7" s="307" t="s">
        <v>343</v>
      </c>
      <c r="G7" s="307" t="s">
        <v>344</v>
      </c>
      <c r="H7" s="307" t="s">
        <v>353</v>
      </c>
      <c r="I7" s="307" t="s">
        <v>345</v>
      </c>
    </row>
    <row r="8" spans="1:13" s="271" customFormat="1" ht="15">
      <c r="A8" s="308">
        <v>1</v>
      </c>
      <c r="B8" s="308">
        <v>2</v>
      </c>
      <c r="C8" s="307">
        <v>3</v>
      </c>
      <c r="D8" s="308">
        <v>6</v>
      </c>
      <c r="E8" s="307">
        <v>7</v>
      </c>
      <c r="F8" s="308">
        <v>8</v>
      </c>
      <c r="G8" s="308">
        <v>9</v>
      </c>
      <c r="H8" s="308">
        <v>10</v>
      </c>
      <c r="I8" s="307">
        <v>11</v>
      </c>
    </row>
    <row r="9" spans="1:13" s="271" customFormat="1" ht="15">
      <c r="A9" s="309">
        <v>1</v>
      </c>
      <c r="B9" s="310"/>
      <c r="C9" s="310"/>
      <c r="D9" s="310"/>
      <c r="E9" s="310"/>
      <c r="F9" s="311"/>
      <c r="G9" s="311"/>
      <c r="H9" s="311"/>
      <c r="I9" s="310"/>
    </row>
    <row r="10" spans="1:13" s="271" customFormat="1" ht="15">
      <c r="A10" s="309">
        <v>2</v>
      </c>
      <c r="B10" s="310"/>
      <c r="C10" s="310"/>
      <c r="D10" s="310"/>
      <c r="E10" s="310"/>
      <c r="F10" s="311"/>
      <c r="G10" s="311"/>
      <c r="H10" s="311"/>
      <c r="I10" s="310"/>
    </row>
    <row r="11" spans="1:13" s="271" customFormat="1" ht="15">
      <c r="A11" s="309">
        <v>3</v>
      </c>
      <c r="B11" s="310"/>
      <c r="C11" s="310"/>
      <c r="D11" s="310"/>
      <c r="E11" s="310"/>
      <c r="F11" s="311"/>
      <c r="G11" s="311"/>
      <c r="H11" s="311"/>
      <c r="I11" s="310"/>
    </row>
    <row r="12" spans="1:13" s="271" customFormat="1" ht="15">
      <c r="A12" s="309">
        <v>4</v>
      </c>
      <c r="B12" s="310"/>
      <c r="C12" s="310"/>
      <c r="D12" s="310"/>
      <c r="E12" s="310"/>
      <c r="F12" s="311"/>
      <c r="G12" s="311"/>
      <c r="H12" s="311"/>
      <c r="I12" s="310"/>
    </row>
    <row r="13" spans="1:13" s="271" customFormat="1" ht="15">
      <c r="A13" s="309">
        <v>5</v>
      </c>
      <c r="B13" s="310"/>
      <c r="C13" s="310"/>
      <c r="D13" s="310"/>
      <c r="E13" s="310"/>
      <c r="F13" s="311"/>
      <c r="G13" s="311"/>
      <c r="H13" s="311"/>
      <c r="I13" s="310"/>
    </row>
    <row r="14" spans="1:13" s="271" customFormat="1" ht="15">
      <c r="A14" s="309">
        <v>6</v>
      </c>
      <c r="B14" s="310"/>
      <c r="C14" s="310"/>
      <c r="D14" s="310"/>
      <c r="E14" s="310"/>
      <c r="F14" s="311"/>
      <c r="G14" s="311"/>
      <c r="H14" s="311"/>
      <c r="I14" s="310"/>
    </row>
    <row r="15" spans="1:13" s="271" customFormat="1" ht="15">
      <c r="A15" s="309">
        <v>7</v>
      </c>
      <c r="B15" s="310"/>
      <c r="C15" s="310"/>
      <c r="D15" s="310"/>
      <c r="E15" s="310"/>
      <c r="F15" s="311"/>
      <c r="G15" s="311"/>
      <c r="H15" s="311"/>
      <c r="I15" s="310"/>
    </row>
    <row r="16" spans="1:13" s="271" customFormat="1" ht="15">
      <c r="A16" s="309">
        <v>8</v>
      </c>
      <c r="B16" s="310"/>
      <c r="C16" s="310"/>
      <c r="D16" s="310"/>
      <c r="E16" s="310"/>
      <c r="F16" s="311"/>
      <c r="G16" s="311"/>
      <c r="H16" s="311"/>
      <c r="I16" s="310"/>
    </row>
    <row r="17" spans="1:9" s="271" customFormat="1" ht="15">
      <c r="A17" s="309">
        <v>9</v>
      </c>
      <c r="B17" s="310"/>
      <c r="C17" s="310"/>
      <c r="D17" s="310"/>
      <c r="E17" s="310"/>
      <c r="F17" s="311"/>
      <c r="G17" s="311"/>
      <c r="H17" s="311"/>
      <c r="I17" s="310"/>
    </row>
    <row r="18" spans="1:9" s="271" customFormat="1" ht="15">
      <c r="A18" s="309">
        <v>10</v>
      </c>
      <c r="B18" s="310"/>
      <c r="C18" s="310"/>
      <c r="D18" s="310"/>
      <c r="E18" s="310"/>
      <c r="F18" s="311"/>
      <c r="G18" s="311"/>
      <c r="H18" s="311"/>
      <c r="I18" s="310"/>
    </row>
    <row r="19" spans="1:9" s="271" customFormat="1" ht="15">
      <c r="A19" s="309">
        <v>11</v>
      </c>
      <c r="B19" s="310"/>
      <c r="C19" s="310"/>
      <c r="D19" s="310"/>
      <c r="E19" s="310"/>
      <c r="F19" s="311"/>
      <c r="G19" s="311"/>
      <c r="H19" s="311"/>
      <c r="I19" s="310"/>
    </row>
    <row r="20" spans="1:9" s="271" customFormat="1" ht="15">
      <c r="A20" s="309">
        <v>12</v>
      </c>
      <c r="B20" s="310"/>
      <c r="C20" s="310"/>
      <c r="D20" s="310"/>
      <c r="E20" s="310"/>
      <c r="F20" s="311"/>
      <c r="G20" s="311"/>
      <c r="H20" s="311"/>
      <c r="I20" s="310"/>
    </row>
    <row r="21" spans="1:9" s="271" customFormat="1" ht="15">
      <c r="A21" s="309">
        <v>13</v>
      </c>
      <c r="B21" s="310"/>
      <c r="C21" s="310"/>
      <c r="D21" s="310"/>
      <c r="E21" s="310"/>
      <c r="F21" s="311"/>
      <c r="G21" s="311"/>
      <c r="H21" s="311"/>
      <c r="I21" s="310"/>
    </row>
    <row r="22" spans="1:9" s="271" customFormat="1" ht="15">
      <c r="A22" s="309">
        <v>14</v>
      </c>
      <c r="B22" s="310"/>
      <c r="C22" s="310"/>
      <c r="D22" s="310"/>
      <c r="E22" s="310"/>
      <c r="F22" s="311"/>
      <c r="G22" s="311"/>
      <c r="H22" s="311"/>
      <c r="I22" s="310"/>
    </row>
    <row r="23" spans="1:9" s="271" customFormat="1" ht="15">
      <c r="A23" s="309">
        <v>15</v>
      </c>
      <c r="B23" s="310"/>
      <c r="C23" s="310"/>
      <c r="D23" s="310"/>
      <c r="E23" s="310"/>
      <c r="F23" s="311"/>
      <c r="G23" s="311"/>
      <c r="H23" s="311"/>
      <c r="I23" s="310"/>
    </row>
    <row r="24" spans="1:9" s="271" customFormat="1" ht="15">
      <c r="A24" s="309">
        <v>16</v>
      </c>
      <c r="B24" s="310"/>
      <c r="C24" s="310"/>
      <c r="D24" s="310"/>
      <c r="E24" s="310"/>
      <c r="F24" s="311"/>
      <c r="G24" s="311"/>
      <c r="H24" s="311"/>
      <c r="I24" s="310"/>
    </row>
    <row r="25" spans="1:9" s="271" customFormat="1" ht="15">
      <c r="A25" s="309">
        <v>17</v>
      </c>
      <c r="B25" s="310"/>
      <c r="C25" s="310"/>
      <c r="D25" s="310"/>
      <c r="E25" s="310"/>
      <c r="F25" s="311"/>
      <c r="G25" s="311"/>
      <c r="H25" s="311"/>
      <c r="I25" s="310"/>
    </row>
    <row r="26" spans="1:9" s="271" customFormat="1" ht="15">
      <c r="A26" s="309">
        <v>18</v>
      </c>
      <c r="B26" s="310"/>
      <c r="C26" s="310"/>
      <c r="D26" s="310"/>
      <c r="E26" s="310"/>
      <c r="F26" s="311"/>
      <c r="G26" s="311"/>
      <c r="H26" s="311"/>
      <c r="I26" s="310"/>
    </row>
    <row r="27" spans="1:9" s="271" customFormat="1" ht="15">
      <c r="A27" s="309" t="s">
        <v>258</v>
      </c>
      <c r="B27" s="310"/>
      <c r="C27" s="310"/>
      <c r="D27" s="310"/>
      <c r="E27" s="310"/>
      <c r="F27" s="311"/>
      <c r="G27" s="311"/>
      <c r="H27" s="311"/>
      <c r="I27" s="310"/>
    </row>
    <row r="28" spans="1:9">
      <c r="A28" s="312"/>
      <c r="B28" s="312"/>
      <c r="C28" s="312"/>
      <c r="D28" s="312"/>
      <c r="E28" s="312"/>
      <c r="F28" s="312"/>
      <c r="G28" s="312"/>
      <c r="H28" s="312"/>
      <c r="I28" s="312"/>
    </row>
    <row r="29" spans="1:9">
      <c r="A29" s="312"/>
      <c r="B29" s="312"/>
      <c r="C29" s="312"/>
      <c r="D29" s="312"/>
      <c r="E29" s="312"/>
      <c r="F29" s="312"/>
      <c r="G29" s="312"/>
      <c r="H29" s="312"/>
      <c r="I29" s="312"/>
    </row>
    <row r="30" spans="1:9">
      <c r="A30" s="313"/>
      <c r="B30" s="312"/>
      <c r="C30" s="312"/>
      <c r="D30" s="312"/>
      <c r="E30" s="312"/>
      <c r="F30" s="312"/>
      <c r="G30" s="312"/>
      <c r="H30" s="312"/>
      <c r="I30" s="312"/>
    </row>
    <row r="31" spans="1:9" ht="15">
      <c r="A31" s="146"/>
      <c r="B31" s="148" t="s">
        <v>93</v>
      </c>
      <c r="C31" s="146"/>
      <c r="D31" s="146"/>
      <c r="E31" s="149"/>
      <c r="F31" s="146"/>
      <c r="G31" s="146"/>
      <c r="H31" s="146"/>
      <c r="I31" s="146"/>
    </row>
    <row r="32" spans="1:9" ht="15">
      <c r="A32" s="146"/>
      <c r="B32" s="146"/>
      <c r="C32" s="150"/>
      <c r="D32" s="146"/>
      <c r="F32" s="150"/>
      <c r="G32" s="314"/>
    </row>
    <row r="33" spans="2:6" ht="15">
      <c r="B33" s="146"/>
      <c r="C33" s="151" t="s">
        <v>248</v>
      </c>
      <c r="D33" s="146"/>
      <c r="F33" s="152" t="s">
        <v>253</v>
      </c>
    </row>
    <row r="34" spans="2:6" ht="15">
      <c r="B34" s="146"/>
      <c r="C34" s="153" t="s">
        <v>123</v>
      </c>
      <c r="D34" s="146"/>
      <c r="F34" s="146" t="s">
        <v>249</v>
      </c>
    </row>
    <row r="35" spans="2:6" ht="15">
      <c r="B35" s="146"/>
      <c r="C35" s="153"/>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view="pageBreakPreview" zoomScale="80" zoomScaleNormal="100" zoomScaleSheetLayoutView="80" workbookViewId="0">
      <selection activeCell="I22" sqref="I22"/>
    </sheetView>
  </sheetViews>
  <sheetFormatPr defaultColWidth="9.140625" defaultRowHeight="15"/>
  <cols>
    <col min="1" max="1" width="10" style="146" customWidth="1"/>
    <col min="2" max="2" width="19.5703125" style="146" customWidth="1"/>
    <col min="3" max="3" width="30" style="146" customWidth="1"/>
    <col min="4" max="4" width="29" style="146" customWidth="1"/>
    <col min="5" max="5" width="22.5703125" style="146" customWidth="1"/>
    <col min="6" max="6" width="20" style="146" customWidth="1"/>
    <col min="7" max="7" width="29.28515625" style="146" customWidth="1"/>
    <col min="8" max="8" width="27.140625" style="146" customWidth="1"/>
    <col min="9" max="9" width="26.42578125" style="146" customWidth="1"/>
    <col min="10" max="10" width="0.5703125" style="146" customWidth="1"/>
    <col min="11" max="16384" width="9.140625" style="146"/>
  </cols>
  <sheetData>
    <row r="1" spans="1:10">
      <c r="A1" s="645" t="s">
        <v>492</v>
      </c>
      <c r="B1" s="645"/>
      <c r="C1" s="645"/>
      <c r="D1" s="645"/>
      <c r="E1" s="72"/>
      <c r="F1" s="72"/>
      <c r="G1" s="72"/>
      <c r="H1" s="72"/>
      <c r="I1" s="266" t="s">
        <v>182</v>
      </c>
      <c r="J1" s="144"/>
    </row>
    <row r="2" spans="1:10">
      <c r="A2" s="72" t="s">
        <v>124</v>
      </c>
      <c r="B2" s="72"/>
      <c r="C2" s="72"/>
      <c r="D2" s="72"/>
      <c r="E2" s="72"/>
      <c r="F2" s="72"/>
      <c r="G2" s="72"/>
      <c r="H2" s="72"/>
      <c r="I2" s="145" t="str">
        <f>'ფორმა N1'!M2</f>
        <v>01/01/2021-31/12/2021</v>
      </c>
      <c r="J2" s="144"/>
    </row>
    <row r="3" spans="1:10">
      <c r="A3" s="72"/>
      <c r="B3" s="72"/>
      <c r="C3" s="72"/>
      <c r="D3" s="72"/>
      <c r="E3" s="72"/>
      <c r="F3" s="72"/>
      <c r="G3" s="72"/>
      <c r="H3" s="72"/>
      <c r="I3" s="97"/>
      <c r="J3" s="144"/>
    </row>
    <row r="4" spans="1:10">
      <c r="A4" s="73" t="str">
        <f>'[2]ფორმა N2'!A4</f>
        <v>ანგარიშვალდებული პირის დასახელება:</v>
      </c>
      <c r="B4" s="72"/>
      <c r="C4" s="72"/>
      <c r="D4" s="72"/>
      <c r="E4" s="72"/>
      <c r="F4" s="72"/>
      <c r="G4" s="72"/>
      <c r="H4" s="72"/>
      <c r="I4" s="72"/>
      <c r="J4" s="99"/>
    </row>
    <row r="5" spans="1:10">
      <c r="A5" s="166" t="str">
        <f>'ფორმა N1'!D4</f>
        <v>პ/გ საქართველოს პატრიოტთა ალიანსი</v>
      </c>
      <c r="B5" s="166"/>
      <c r="C5" s="166"/>
      <c r="D5" s="166"/>
      <c r="E5" s="166"/>
      <c r="F5" s="166"/>
      <c r="G5" s="166"/>
      <c r="H5" s="166"/>
      <c r="I5" s="166"/>
      <c r="J5" s="152"/>
    </row>
    <row r="6" spans="1:10">
      <c r="A6" s="73"/>
      <c r="B6" s="72"/>
      <c r="C6" s="72"/>
      <c r="D6" s="72"/>
      <c r="E6" s="72"/>
      <c r="F6" s="72"/>
      <c r="G6" s="72"/>
      <c r="H6" s="72"/>
      <c r="I6" s="72"/>
      <c r="J6" s="99"/>
    </row>
    <row r="7" spans="1:10">
      <c r="A7" s="72"/>
      <c r="B7" s="72"/>
      <c r="C7" s="72"/>
      <c r="D7" s="72"/>
      <c r="E7" s="72"/>
      <c r="F7" s="72"/>
      <c r="G7" s="72"/>
      <c r="H7" s="72"/>
      <c r="I7" s="72"/>
      <c r="J7" s="100"/>
    </row>
    <row r="8" spans="1:10" ht="63.75" customHeight="1">
      <c r="A8" s="288" t="s">
        <v>64</v>
      </c>
      <c r="B8" s="289" t="s">
        <v>337</v>
      </c>
      <c r="C8" s="290" t="s">
        <v>373</v>
      </c>
      <c r="D8" s="290" t="s">
        <v>374</v>
      </c>
      <c r="E8" s="290" t="s">
        <v>338</v>
      </c>
      <c r="F8" s="290" t="s">
        <v>350</v>
      </c>
      <c r="G8" s="290" t="s">
        <v>351</v>
      </c>
      <c r="H8" s="290" t="s">
        <v>375</v>
      </c>
      <c r="I8" s="291" t="s">
        <v>352</v>
      </c>
      <c r="J8" s="100"/>
    </row>
    <row r="9" spans="1:10">
      <c r="A9" s="292">
        <v>1</v>
      </c>
      <c r="B9" s="282"/>
      <c r="C9" s="293"/>
      <c r="D9" s="293"/>
      <c r="E9" s="294"/>
      <c r="F9" s="294"/>
      <c r="G9" s="294"/>
      <c r="H9" s="294"/>
      <c r="I9" s="294"/>
      <c r="J9" s="100"/>
    </row>
    <row r="10" spans="1:10">
      <c r="A10" s="292">
        <v>2</v>
      </c>
      <c r="B10" s="282"/>
      <c r="C10" s="293"/>
      <c r="D10" s="293"/>
      <c r="E10" s="294"/>
      <c r="F10" s="294"/>
      <c r="G10" s="294"/>
      <c r="H10" s="294"/>
      <c r="I10" s="294"/>
      <c r="J10" s="100"/>
    </row>
    <row r="11" spans="1:10">
      <c r="A11" s="292">
        <v>3</v>
      </c>
      <c r="B11" s="282"/>
      <c r="C11" s="293"/>
      <c r="D11" s="293"/>
      <c r="E11" s="294"/>
      <c r="F11" s="294"/>
      <c r="G11" s="294"/>
      <c r="H11" s="294"/>
      <c r="I11" s="294"/>
      <c r="J11" s="100"/>
    </row>
    <row r="12" spans="1:10">
      <c r="A12" s="292">
        <v>4</v>
      </c>
      <c r="B12" s="282"/>
      <c r="C12" s="293"/>
      <c r="D12" s="293"/>
      <c r="E12" s="294"/>
      <c r="F12" s="294"/>
      <c r="G12" s="294"/>
      <c r="H12" s="294"/>
      <c r="I12" s="294"/>
      <c r="J12" s="100"/>
    </row>
    <row r="13" spans="1:10">
      <c r="A13" s="292">
        <v>5</v>
      </c>
      <c r="B13" s="282"/>
      <c r="C13" s="293"/>
      <c r="D13" s="293"/>
      <c r="E13" s="294"/>
      <c r="F13" s="294"/>
      <c r="G13" s="294"/>
      <c r="H13" s="294"/>
      <c r="I13" s="294"/>
      <c r="J13" s="100"/>
    </row>
    <row r="14" spans="1:10">
      <c r="A14" s="292">
        <v>6</v>
      </c>
      <c r="B14" s="282"/>
      <c r="C14" s="293"/>
      <c r="D14" s="293"/>
      <c r="E14" s="294"/>
      <c r="F14" s="294"/>
      <c r="G14" s="294"/>
      <c r="H14" s="294"/>
      <c r="I14" s="294"/>
      <c r="J14" s="100"/>
    </row>
    <row r="15" spans="1:10">
      <c r="A15" s="292">
        <v>7</v>
      </c>
      <c r="B15" s="282"/>
      <c r="C15" s="293"/>
      <c r="D15" s="293"/>
      <c r="E15" s="294"/>
      <c r="F15" s="294"/>
      <c r="G15" s="294"/>
      <c r="H15" s="294"/>
      <c r="I15" s="294"/>
      <c r="J15" s="100"/>
    </row>
    <row r="16" spans="1:10">
      <c r="A16" s="292">
        <v>8</v>
      </c>
      <c r="B16" s="282"/>
      <c r="C16" s="293"/>
      <c r="D16" s="293"/>
      <c r="E16" s="294"/>
      <c r="F16" s="294"/>
      <c r="G16" s="294"/>
      <c r="H16" s="294"/>
      <c r="I16" s="294"/>
      <c r="J16" s="100"/>
    </row>
    <row r="17" spans="1:10">
      <c r="A17" s="292">
        <v>9</v>
      </c>
      <c r="B17" s="282"/>
      <c r="C17" s="293"/>
      <c r="D17" s="293"/>
      <c r="E17" s="294"/>
      <c r="F17" s="294"/>
      <c r="G17" s="294"/>
      <c r="H17" s="294"/>
      <c r="I17" s="294"/>
      <c r="J17" s="100"/>
    </row>
    <row r="18" spans="1:10">
      <c r="A18" s="292">
        <v>10</v>
      </c>
      <c r="B18" s="282"/>
      <c r="C18" s="293"/>
      <c r="D18" s="293"/>
      <c r="E18" s="294"/>
      <c r="F18" s="294"/>
      <c r="G18" s="294"/>
      <c r="H18" s="294"/>
      <c r="I18" s="294"/>
      <c r="J18" s="100"/>
    </row>
    <row r="19" spans="1:10">
      <c r="A19" s="292">
        <v>11</v>
      </c>
      <c r="B19" s="282"/>
      <c r="C19" s="293"/>
      <c r="D19" s="293"/>
      <c r="E19" s="294"/>
      <c r="F19" s="294"/>
      <c r="G19" s="294"/>
      <c r="H19" s="294"/>
      <c r="I19" s="294"/>
      <c r="J19" s="100"/>
    </row>
    <row r="20" spans="1:10">
      <c r="A20" s="292">
        <v>12</v>
      </c>
      <c r="B20" s="282"/>
      <c r="C20" s="293"/>
      <c r="D20" s="293"/>
      <c r="E20" s="294"/>
      <c r="F20" s="294"/>
      <c r="G20" s="294"/>
      <c r="H20" s="294"/>
      <c r="I20" s="294"/>
      <c r="J20" s="100"/>
    </row>
    <row r="21" spans="1:10">
      <c r="A21" s="292">
        <v>13</v>
      </c>
      <c r="B21" s="282"/>
      <c r="C21" s="293"/>
      <c r="D21" s="293"/>
      <c r="E21" s="294"/>
      <c r="F21" s="294"/>
      <c r="G21" s="294"/>
      <c r="H21" s="294"/>
      <c r="I21" s="294"/>
      <c r="J21" s="100"/>
    </row>
    <row r="22" spans="1:10">
      <c r="A22" s="292">
        <v>14</v>
      </c>
      <c r="B22" s="282"/>
      <c r="C22" s="293"/>
      <c r="D22" s="293"/>
      <c r="E22" s="294"/>
      <c r="F22" s="294"/>
      <c r="G22" s="294"/>
      <c r="H22" s="294"/>
      <c r="I22" s="294"/>
      <c r="J22" s="100"/>
    </row>
    <row r="23" spans="1:10">
      <c r="A23" s="292">
        <v>15</v>
      </c>
      <c r="B23" s="282"/>
      <c r="C23" s="293"/>
      <c r="D23" s="293"/>
      <c r="E23" s="294"/>
      <c r="F23" s="294"/>
      <c r="G23" s="294"/>
      <c r="H23" s="294"/>
      <c r="I23" s="294"/>
      <c r="J23" s="100"/>
    </row>
    <row r="24" spans="1:10">
      <c r="A24" s="292">
        <v>16</v>
      </c>
      <c r="B24" s="282"/>
      <c r="C24" s="293"/>
      <c r="D24" s="293"/>
      <c r="E24" s="294"/>
      <c r="F24" s="294"/>
      <c r="G24" s="294"/>
      <c r="H24" s="294"/>
      <c r="I24" s="294"/>
      <c r="J24" s="100"/>
    </row>
    <row r="25" spans="1:10">
      <c r="A25" s="292">
        <v>17</v>
      </c>
      <c r="B25" s="282"/>
      <c r="C25" s="293"/>
      <c r="D25" s="293"/>
      <c r="E25" s="294"/>
      <c r="F25" s="294"/>
      <c r="G25" s="294"/>
      <c r="H25" s="294"/>
      <c r="I25" s="294"/>
      <c r="J25" s="100"/>
    </row>
    <row r="26" spans="1:10">
      <c r="A26" s="292">
        <v>18</v>
      </c>
      <c r="B26" s="282"/>
      <c r="C26" s="293"/>
      <c r="D26" s="293"/>
      <c r="E26" s="294"/>
      <c r="F26" s="294"/>
      <c r="G26" s="294"/>
      <c r="H26" s="294"/>
      <c r="I26" s="294"/>
      <c r="J26" s="100"/>
    </row>
    <row r="27" spans="1:10">
      <c r="A27" s="292">
        <v>19</v>
      </c>
      <c r="B27" s="282"/>
      <c r="C27" s="293"/>
      <c r="D27" s="293"/>
      <c r="E27" s="294"/>
      <c r="F27" s="294"/>
      <c r="G27" s="294"/>
      <c r="H27" s="294"/>
      <c r="I27" s="294"/>
      <c r="J27" s="100"/>
    </row>
    <row r="28" spans="1:10">
      <c r="A28" s="292">
        <v>20</v>
      </c>
      <c r="B28" s="282"/>
      <c r="C28" s="293"/>
      <c r="D28" s="293"/>
      <c r="E28" s="294"/>
      <c r="F28" s="294"/>
      <c r="G28" s="294"/>
      <c r="H28" s="294"/>
      <c r="I28" s="294"/>
      <c r="J28" s="100"/>
    </row>
    <row r="29" spans="1:10">
      <c r="A29" s="292">
        <v>21</v>
      </c>
      <c r="B29" s="282"/>
      <c r="C29" s="295"/>
      <c r="D29" s="295"/>
      <c r="E29" s="296"/>
      <c r="F29" s="296"/>
      <c r="G29" s="296"/>
      <c r="H29" s="297"/>
      <c r="I29" s="294"/>
      <c r="J29" s="100"/>
    </row>
    <row r="30" spans="1:10">
      <c r="A30" s="292">
        <v>22</v>
      </c>
      <c r="B30" s="282"/>
      <c r="C30" s="295"/>
      <c r="D30" s="295"/>
      <c r="E30" s="296"/>
      <c r="F30" s="296"/>
      <c r="G30" s="296"/>
      <c r="H30" s="297"/>
      <c r="I30" s="294"/>
      <c r="J30" s="100"/>
    </row>
    <row r="31" spans="1:10">
      <c r="A31" s="292">
        <v>23</v>
      </c>
      <c r="B31" s="282"/>
      <c r="C31" s="295"/>
      <c r="D31" s="295"/>
      <c r="E31" s="296"/>
      <c r="F31" s="296"/>
      <c r="G31" s="296"/>
      <c r="H31" s="297"/>
      <c r="I31" s="294"/>
      <c r="J31" s="100"/>
    </row>
    <row r="32" spans="1:10">
      <c r="A32" s="292">
        <v>24</v>
      </c>
      <c r="B32" s="282"/>
      <c r="C32" s="295"/>
      <c r="D32" s="295"/>
      <c r="E32" s="296"/>
      <c r="F32" s="296"/>
      <c r="G32" s="296"/>
      <c r="H32" s="297"/>
      <c r="I32" s="294"/>
      <c r="J32" s="100"/>
    </row>
    <row r="33" spans="1:12">
      <c r="A33" s="292">
        <v>25</v>
      </c>
      <c r="B33" s="282"/>
      <c r="C33" s="295"/>
      <c r="D33" s="295"/>
      <c r="E33" s="296"/>
      <c r="F33" s="296"/>
      <c r="G33" s="296"/>
      <c r="H33" s="297"/>
      <c r="I33" s="294"/>
      <c r="J33" s="100"/>
    </row>
    <row r="34" spans="1:12">
      <c r="A34" s="292">
        <v>26</v>
      </c>
      <c r="B34" s="282"/>
      <c r="C34" s="295"/>
      <c r="D34" s="295"/>
      <c r="E34" s="296"/>
      <c r="F34" s="296"/>
      <c r="G34" s="296"/>
      <c r="H34" s="297"/>
      <c r="I34" s="294"/>
      <c r="J34" s="100"/>
    </row>
    <row r="35" spans="1:12">
      <c r="A35" s="292">
        <v>27</v>
      </c>
      <c r="B35" s="282"/>
      <c r="C35" s="295"/>
      <c r="D35" s="295"/>
      <c r="E35" s="296"/>
      <c r="F35" s="296"/>
      <c r="G35" s="296"/>
      <c r="H35" s="297"/>
      <c r="I35" s="294"/>
      <c r="J35" s="100"/>
    </row>
    <row r="36" spans="1:12">
      <c r="A36" s="292">
        <v>28</v>
      </c>
      <c r="B36" s="282"/>
      <c r="C36" s="295"/>
      <c r="D36" s="295"/>
      <c r="E36" s="296"/>
      <c r="F36" s="296"/>
      <c r="G36" s="296"/>
      <c r="H36" s="297"/>
      <c r="I36" s="294"/>
      <c r="J36" s="100"/>
    </row>
    <row r="37" spans="1:12">
      <c r="A37" s="292">
        <v>29</v>
      </c>
      <c r="B37" s="282"/>
      <c r="C37" s="295"/>
      <c r="D37" s="295"/>
      <c r="E37" s="296"/>
      <c r="F37" s="296"/>
      <c r="G37" s="296"/>
      <c r="H37" s="297"/>
      <c r="I37" s="294"/>
      <c r="J37" s="100"/>
    </row>
    <row r="38" spans="1:12">
      <c r="A38" s="292" t="s">
        <v>258</v>
      </c>
      <c r="B38" s="282"/>
      <c r="C38" s="295"/>
      <c r="D38" s="295"/>
      <c r="E38" s="296"/>
      <c r="F38" s="296"/>
      <c r="G38" s="298"/>
      <c r="H38" s="299" t="s">
        <v>472</v>
      </c>
      <c r="I38" s="300">
        <f>SUM(I9:I37)</f>
        <v>0</v>
      </c>
      <c r="J38" s="100"/>
    </row>
    <row r="40" spans="1:12">
      <c r="A40" s="646" t="s">
        <v>493</v>
      </c>
      <c r="B40" s="646"/>
      <c r="C40" s="646"/>
      <c r="D40" s="646"/>
      <c r="E40" s="646"/>
      <c r="F40" s="646"/>
      <c r="G40" s="646"/>
    </row>
    <row r="42" spans="1:12">
      <c r="B42" s="148" t="s">
        <v>93</v>
      </c>
      <c r="F42" s="149"/>
    </row>
    <row r="43" spans="1:12">
      <c r="F43" s="171"/>
      <c r="I43" s="171"/>
      <c r="J43" s="171"/>
      <c r="K43" s="171"/>
      <c r="L43" s="171"/>
    </row>
    <row r="44" spans="1:12">
      <c r="C44" s="150"/>
      <c r="F44" s="150"/>
      <c r="G44" s="150"/>
      <c r="H44" s="152"/>
      <c r="I44" s="301"/>
      <c r="J44" s="171"/>
      <c r="K44" s="171"/>
      <c r="L44" s="171"/>
    </row>
    <row r="45" spans="1:12">
      <c r="A45" s="171"/>
      <c r="C45" s="151" t="s">
        <v>248</v>
      </c>
      <c r="F45" s="152" t="s">
        <v>253</v>
      </c>
      <c r="G45" s="151"/>
      <c r="H45" s="151"/>
      <c r="I45" s="301"/>
      <c r="J45" s="171"/>
      <c r="K45" s="171"/>
      <c r="L45" s="171"/>
    </row>
    <row r="46" spans="1:12">
      <c r="A46" s="171"/>
      <c r="C46" s="153" t="s">
        <v>123</v>
      </c>
      <c r="F46" s="146" t="s">
        <v>249</v>
      </c>
      <c r="I46" s="171"/>
      <c r="J46" s="171"/>
      <c r="K46" s="171"/>
      <c r="L46" s="171"/>
    </row>
    <row r="47" spans="1:12" s="171" customFormat="1">
      <c r="B47" s="146"/>
      <c r="C47" s="153"/>
      <c r="G47" s="153"/>
      <c r="H47" s="153"/>
    </row>
    <row r="48" spans="1:12" s="171" customFormat="1" ht="12.75"/>
    <row r="49" s="171" customFormat="1" ht="12.75"/>
    <row r="50" s="171" customFormat="1" ht="12.75"/>
    <row r="51" s="171" customFormat="1" ht="12.75"/>
  </sheetData>
  <mergeCells count="2">
    <mergeCell ref="A1:D1"/>
    <mergeCell ref="A40:G40"/>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8"/>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view="pageBreakPreview" zoomScale="80" zoomScaleSheetLayoutView="80" workbookViewId="0">
      <selection activeCell="L20" sqref="L20"/>
    </sheetView>
  </sheetViews>
  <sheetFormatPr defaultColWidth="9.140625" defaultRowHeight="12.75"/>
  <cols>
    <col min="1" max="1" width="2.7109375" style="274" customWidth="1"/>
    <col min="2" max="2" width="11" style="274" customWidth="1"/>
    <col min="3" max="3" width="23.42578125" style="274" customWidth="1"/>
    <col min="4" max="4" width="13.28515625" style="274" customWidth="1"/>
    <col min="5" max="5" width="10.28515625" style="274" customWidth="1"/>
    <col min="6" max="6" width="11.5703125" style="274" customWidth="1"/>
    <col min="7" max="7" width="12.28515625" style="274" customWidth="1"/>
    <col min="8" max="8" width="16.85546875" style="274" customWidth="1"/>
    <col min="9" max="9" width="17.5703125" style="274" customWidth="1"/>
    <col min="10" max="11" width="12.42578125" style="274" customWidth="1"/>
    <col min="12" max="12" width="24.85546875" style="274" customWidth="1"/>
    <col min="13" max="13" width="18.5703125" style="274" customWidth="1"/>
    <col min="14" max="14" width="0.85546875" style="274" customWidth="1"/>
    <col min="15" max="16384" width="9.140625" style="274"/>
  </cols>
  <sheetData>
    <row r="1" spans="1:15" ht="15">
      <c r="A1" s="669" t="s">
        <v>471</v>
      </c>
      <c r="B1" s="669"/>
      <c r="C1" s="669"/>
      <c r="D1" s="669"/>
      <c r="E1" s="669"/>
      <c r="F1" s="669"/>
      <c r="G1" s="669"/>
      <c r="H1" s="273"/>
      <c r="I1" s="272"/>
      <c r="J1" s="197"/>
      <c r="K1" s="197"/>
      <c r="L1" s="266"/>
      <c r="M1" s="625" t="s">
        <v>94</v>
      </c>
      <c r="N1" s="625"/>
      <c r="O1" s="625"/>
    </row>
    <row r="2" spans="1:15" ht="15">
      <c r="A2" s="272" t="s">
        <v>292</v>
      </c>
      <c r="B2" s="273"/>
      <c r="C2" s="273"/>
      <c r="D2" s="275"/>
      <c r="E2" s="275"/>
      <c r="F2" s="275"/>
      <c r="G2" s="275"/>
      <c r="H2" s="275"/>
      <c r="I2" s="273"/>
      <c r="J2" s="273"/>
      <c r="K2" s="273"/>
      <c r="L2" s="273"/>
      <c r="M2" s="625"/>
      <c r="N2" s="625"/>
      <c r="O2" s="625"/>
    </row>
    <row r="3" spans="1:15">
      <c r="A3" s="272"/>
      <c r="B3" s="273"/>
      <c r="C3" s="273"/>
      <c r="D3" s="275"/>
      <c r="E3" s="275"/>
      <c r="F3" s="275"/>
      <c r="G3" s="275"/>
      <c r="H3" s="275"/>
      <c r="I3" s="273"/>
      <c r="J3" s="273"/>
      <c r="K3" s="273"/>
      <c r="L3" s="273"/>
      <c r="M3" s="273"/>
      <c r="N3" s="272"/>
    </row>
    <row r="4" spans="1:15" ht="15">
      <c r="A4" s="107" t="s">
        <v>254</v>
      </c>
      <c r="B4" s="273"/>
      <c r="C4" s="273"/>
      <c r="D4" s="276"/>
      <c r="E4" s="277"/>
      <c r="F4" s="276"/>
      <c r="G4" s="275"/>
      <c r="H4" s="275"/>
      <c r="I4" s="275"/>
      <c r="J4" s="275"/>
      <c r="K4" s="275"/>
      <c r="L4" s="273"/>
      <c r="M4" s="275"/>
      <c r="N4" s="272"/>
    </row>
    <row r="5" spans="1:15">
      <c r="A5" s="278" t="str">
        <f>'ფორმა N1'!D4</f>
        <v>პ/გ საქართველოს პატრიოტთა ალიანსი</v>
      </c>
      <c r="B5" s="278"/>
      <c r="C5" s="278"/>
      <c r="D5" s="278"/>
      <c r="E5" s="279"/>
      <c r="F5" s="279"/>
      <c r="G5" s="279"/>
      <c r="H5" s="279"/>
      <c r="I5" s="279"/>
      <c r="J5" s="279"/>
      <c r="K5" s="279"/>
      <c r="L5" s="279"/>
      <c r="M5" s="279"/>
      <c r="N5" s="272"/>
    </row>
    <row r="6" spans="1:15" ht="13.5" thickBot="1">
      <c r="A6" s="280"/>
      <c r="B6" s="280"/>
      <c r="C6" s="280"/>
      <c r="D6" s="280"/>
      <c r="E6" s="280"/>
      <c r="F6" s="280"/>
      <c r="G6" s="280"/>
      <c r="H6" s="280"/>
      <c r="I6" s="280"/>
      <c r="J6" s="280"/>
      <c r="K6" s="280"/>
      <c r="L6" s="280"/>
      <c r="M6" s="280"/>
      <c r="N6" s="272"/>
    </row>
    <row r="7" spans="1:15" ht="51">
      <c r="A7" s="253" t="s">
        <v>64</v>
      </c>
      <c r="B7" s="155" t="s">
        <v>364</v>
      </c>
      <c r="C7" s="155" t="s">
        <v>365</v>
      </c>
      <c r="D7" s="156" t="s">
        <v>366</v>
      </c>
      <c r="E7" s="156" t="s">
        <v>255</v>
      </c>
      <c r="F7" s="156" t="s">
        <v>456</v>
      </c>
      <c r="G7" s="156" t="s">
        <v>457</v>
      </c>
      <c r="H7" s="155" t="s">
        <v>367</v>
      </c>
      <c r="I7" s="155" t="s">
        <v>368</v>
      </c>
      <c r="J7" s="155" t="s">
        <v>458</v>
      </c>
      <c r="K7" s="156" t="s">
        <v>459</v>
      </c>
      <c r="L7" s="156" t="s">
        <v>490</v>
      </c>
      <c r="M7" s="156" t="s">
        <v>363</v>
      </c>
      <c r="N7" s="272"/>
    </row>
    <row r="8" spans="1:15">
      <c r="A8" s="154">
        <v>1</v>
      </c>
      <c r="B8" s="155">
        <v>2</v>
      </c>
      <c r="C8" s="155">
        <v>3</v>
      </c>
      <c r="D8" s="156">
        <v>4</v>
      </c>
      <c r="E8" s="156">
        <v>5</v>
      </c>
      <c r="F8" s="156">
        <v>6</v>
      </c>
      <c r="G8" s="156">
        <v>7</v>
      </c>
      <c r="H8" s="156">
        <v>8</v>
      </c>
      <c r="I8" s="156">
        <v>9</v>
      </c>
      <c r="J8" s="156">
        <v>10</v>
      </c>
      <c r="K8" s="156">
        <v>11</v>
      </c>
      <c r="L8" s="156">
        <v>12</v>
      </c>
      <c r="M8" s="156">
        <v>13</v>
      </c>
      <c r="N8" s="272"/>
    </row>
    <row r="9" spans="1:15" ht="15">
      <c r="A9" s="281">
        <v>1</v>
      </c>
      <c r="B9" s="282"/>
      <c r="C9" s="283"/>
      <c r="D9" s="281"/>
      <c r="E9" s="281"/>
      <c r="F9" s="281"/>
      <c r="G9" s="281"/>
      <c r="H9" s="281"/>
      <c r="I9" s="281"/>
      <c r="J9" s="281"/>
      <c r="K9" s="281"/>
      <c r="L9" s="281"/>
      <c r="M9" s="284" t="str">
        <f t="shared" ref="M9:M33" si="0">IF(ISBLANK(B9),"",$M$2)</f>
        <v/>
      </c>
      <c r="N9" s="272"/>
    </row>
    <row r="10" spans="1:15" ht="15">
      <c r="A10" s="281">
        <v>2</v>
      </c>
      <c r="B10" s="282"/>
      <c r="C10" s="283"/>
      <c r="D10" s="281"/>
      <c r="E10" s="281"/>
      <c r="F10" s="281"/>
      <c r="G10" s="281"/>
      <c r="H10" s="281"/>
      <c r="I10" s="281"/>
      <c r="J10" s="281"/>
      <c r="K10" s="281"/>
      <c r="L10" s="281"/>
      <c r="M10" s="284" t="str">
        <f t="shared" si="0"/>
        <v/>
      </c>
      <c r="N10" s="272"/>
    </row>
    <row r="11" spans="1:15" ht="15">
      <c r="A11" s="281">
        <v>3</v>
      </c>
      <c r="B11" s="282"/>
      <c r="C11" s="283"/>
      <c r="D11" s="281"/>
      <c r="E11" s="281"/>
      <c r="F11" s="281"/>
      <c r="G11" s="281"/>
      <c r="H11" s="281"/>
      <c r="I11" s="281"/>
      <c r="J11" s="281"/>
      <c r="K11" s="281"/>
      <c r="L11" s="281"/>
      <c r="M11" s="284" t="str">
        <f t="shared" si="0"/>
        <v/>
      </c>
      <c r="N11" s="272"/>
    </row>
    <row r="12" spans="1:15" ht="15">
      <c r="A12" s="281">
        <v>4</v>
      </c>
      <c r="B12" s="282"/>
      <c r="C12" s="283"/>
      <c r="D12" s="281"/>
      <c r="E12" s="281"/>
      <c r="F12" s="281"/>
      <c r="G12" s="281"/>
      <c r="H12" s="281"/>
      <c r="I12" s="281"/>
      <c r="J12" s="281"/>
      <c r="K12" s="281"/>
      <c r="L12" s="281"/>
      <c r="M12" s="284" t="str">
        <f t="shared" si="0"/>
        <v/>
      </c>
      <c r="N12" s="272"/>
    </row>
    <row r="13" spans="1:15" ht="15">
      <c r="A13" s="281">
        <v>5</v>
      </c>
      <c r="B13" s="282"/>
      <c r="C13" s="283"/>
      <c r="D13" s="281"/>
      <c r="E13" s="281"/>
      <c r="F13" s="281"/>
      <c r="G13" s="281"/>
      <c r="H13" s="281"/>
      <c r="I13" s="281"/>
      <c r="J13" s="281"/>
      <c r="K13" s="281"/>
      <c r="L13" s="281"/>
      <c r="M13" s="284" t="str">
        <f t="shared" si="0"/>
        <v/>
      </c>
      <c r="N13" s="272"/>
    </row>
    <row r="14" spans="1:15" ht="15">
      <c r="A14" s="281">
        <v>6</v>
      </c>
      <c r="B14" s="282"/>
      <c r="C14" s="283"/>
      <c r="D14" s="281"/>
      <c r="E14" s="281"/>
      <c r="F14" s="281"/>
      <c r="G14" s="281"/>
      <c r="H14" s="281"/>
      <c r="I14" s="281"/>
      <c r="J14" s="281"/>
      <c r="K14" s="281"/>
      <c r="L14" s="281"/>
      <c r="M14" s="284" t="str">
        <f t="shared" si="0"/>
        <v/>
      </c>
      <c r="N14" s="272"/>
    </row>
    <row r="15" spans="1:15" ht="15">
      <c r="A15" s="281">
        <v>7</v>
      </c>
      <c r="B15" s="282"/>
      <c r="C15" s="283"/>
      <c r="D15" s="281"/>
      <c r="E15" s="281"/>
      <c r="F15" s="281"/>
      <c r="G15" s="281"/>
      <c r="H15" s="281"/>
      <c r="I15" s="281"/>
      <c r="J15" s="281"/>
      <c r="K15" s="281"/>
      <c r="L15" s="281"/>
      <c r="M15" s="284" t="str">
        <f t="shared" si="0"/>
        <v/>
      </c>
      <c r="N15" s="272"/>
    </row>
    <row r="16" spans="1:15" ht="15">
      <c r="A16" s="281">
        <v>8</v>
      </c>
      <c r="B16" s="282"/>
      <c r="C16" s="283"/>
      <c r="D16" s="281"/>
      <c r="E16" s="281"/>
      <c r="F16" s="281"/>
      <c r="G16" s="281"/>
      <c r="H16" s="281"/>
      <c r="I16" s="281"/>
      <c r="J16" s="281"/>
      <c r="K16" s="281"/>
      <c r="L16" s="281"/>
      <c r="M16" s="284" t="str">
        <f t="shared" si="0"/>
        <v/>
      </c>
      <c r="N16" s="272"/>
    </row>
    <row r="17" spans="1:14" ht="15">
      <c r="A17" s="281">
        <v>9</v>
      </c>
      <c r="B17" s="282"/>
      <c r="C17" s="283"/>
      <c r="D17" s="281"/>
      <c r="E17" s="281"/>
      <c r="F17" s="281"/>
      <c r="G17" s="281"/>
      <c r="H17" s="281"/>
      <c r="I17" s="281"/>
      <c r="J17" s="281"/>
      <c r="K17" s="281"/>
      <c r="L17" s="281"/>
      <c r="M17" s="284" t="str">
        <f t="shared" si="0"/>
        <v/>
      </c>
      <c r="N17" s="272"/>
    </row>
    <row r="18" spans="1:14" ht="15">
      <c r="A18" s="281">
        <v>10</v>
      </c>
      <c r="B18" s="282"/>
      <c r="C18" s="283"/>
      <c r="D18" s="281"/>
      <c r="E18" s="281"/>
      <c r="F18" s="281"/>
      <c r="G18" s="281"/>
      <c r="H18" s="281"/>
      <c r="I18" s="281"/>
      <c r="J18" s="281"/>
      <c r="K18" s="281"/>
      <c r="L18" s="281"/>
      <c r="M18" s="284" t="str">
        <f t="shared" si="0"/>
        <v/>
      </c>
      <c r="N18" s="272"/>
    </row>
    <row r="19" spans="1:14" ht="15">
      <c r="A19" s="281">
        <v>11</v>
      </c>
      <c r="B19" s="282"/>
      <c r="C19" s="283"/>
      <c r="D19" s="281"/>
      <c r="E19" s="281"/>
      <c r="F19" s="281"/>
      <c r="G19" s="281"/>
      <c r="H19" s="281"/>
      <c r="I19" s="281"/>
      <c r="J19" s="281"/>
      <c r="K19" s="281"/>
      <c r="L19" s="281"/>
      <c r="M19" s="284" t="str">
        <f t="shared" si="0"/>
        <v/>
      </c>
      <c r="N19" s="272"/>
    </row>
    <row r="20" spans="1:14" ht="15">
      <c r="A20" s="281">
        <v>12</v>
      </c>
      <c r="B20" s="282"/>
      <c r="C20" s="283"/>
      <c r="D20" s="281"/>
      <c r="E20" s="281"/>
      <c r="F20" s="281"/>
      <c r="G20" s="281"/>
      <c r="H20" s="281"/>
      <c r="I20" s="281"/>
      <c r="J20" s="281"/>
      <c r="K20" s="281"/>
      <c r="L20" s="281"/>
      <c r="M20" s="284" t="str">
        <f t="shared" si="0"/>
        <v/>
      </c>
      <c r="N20" s="272"/>
    </row>
    <row r="21" spans="1:14" ht="15">
      <c r="A21" s="281">
        <v>13</v>
      </c>
      <c r="B21" s="282"/>
      <c r="C21" s="283"/>
      <c r="D21" s="281"/>
      <c r="E21" s="281"/>
      <c r="F21" s="281"/>
      <c r="G21" s="281"/>
      <c r="H21" s="281"/>
      <c r="I21" s="281"/>
      <c r="J21" s="281"/>
      <c r="K21" s="281"/>
      <c r="L21" s="281"/>
      <c r="M21" s="284" t="str">
        <f t="shared" si="0"/>
        <v/>
      </c>
      <c r="N21" s="272"/>
    </row>
    <row r="22" spans="1:14" ht="15">
      <c r="A22" s="281">
        <v>14</v>
      </c>
      <c r="B22" s="282"/>
      <c r="C22" s="283"/>
      <c r="D22" s="281"/>
      <c r="E22" s="281"/>
      <c r="F22" s="281"/>
      <c r="G22" s="281"/>
      <c r="H22" s="281"/>
      <c r="I22" s="281"/>
      <c r="J22" s="281"/>
      <c r="K22" s="281"/>
      <c r="L22" s="281"/>
      <c r="M22" s="284" t="str">
        <f t="shared" si="0"/>
        <v/>
      </c>
      <c r="N22" s="272"/>
    </row>
    <row r="23" spans="1:14" ht="15">
      <c r="A23" s="281">
        <v>15</v>
      </c>
      <c r="B23" s="282"/>
      <c r="C23" s="283"/>
      <c r="D23" s="281"/>
      <c r="E23" s="281"/>
      <c r="F23" s="281"/>
      <c r="G23" s="281"/>
      <c r="H23" s="281"/>
      <c r="I23" s="281"/>
      <c r="J23" s="281"/>
      <c r="K23" s="281"/>
      <c r="L23" s="281"/>
      <c r="M23" s="284" t="str">
        <f t="shared" si="0"/>
        <v/>
      </c>
      <c r="N23" s="272"/>
    </row>
    <row r="24" spans="1:14" ht="15">
      <c r="A24" s="281">
        <v>16</v>
      </c>
      <c r="B24" s="282"/>
      <c r="C24" s="283"/>
      <c r="D24" s="281"/>
      <c r="E24" s="281"/>
      <c r="F24" s="281"/>
      <c r="G24" s="281"/>
      <c r="H24" s="281"/>
      <c r="I24" s="281"/>
      <c r="J24" s="281"/>
      <c r="K24" s="281"/>
      <c r="L24" s="281"/>
      <c r="M24" s="284" t="str">
        <f t="shared" si="0"/>
        <v/>
      </c>
      <c r="N24" s="272"/>
    </row>
    <row r="25" spans="1:14" ht="15">
      <c r="A25" s="281">
        <v>17</v>
      </c>
      <c r="B25" s="282"/>
      <c r="C25" s="283"/>
      <c r="D25" s="281"/>
      <c r="E25" s="281"/>
      <c r="F25" s="281"/>
      <c r="G25" s="281"/>
      <c r="H25" s="281"/>
      <c r="I25" s="281"/>
      <c r="J25" s="281"/>
      <c r="K25" s="281"/>
      <c r="L25" s="281"/>
      <c r="M25" s="284" t="str">
        <f t="shared" si="0"/>
        <v/>
      </c>
      <c r="N25" s="272"/>
    </row>
    <row r="26" spans="1:14" ht="15">
      <c r="A26" s="281">
        <v>18</v>
      </c>
      <c r="B26" s="282"/>
      <c r="C26" s="283"/>
      <c r="D26" s="281"/>
      <c r="E26" s="281"/>
      <c r="F26" s="281"/>
      <c r="G26" s="281"/>
      <c r="H26" s="281"/>
      <c r="I26" s="281"/>
      <c r="J26" s="281"/>
      <c r="K26" s="281"/>
      <c r="L26" s="281"/>
      <c r="M26" s="284" t="str">
        <f t="shared" si="0"/>
        <v/>
      </c>
      <c r="N26" s="272"/>
    </row>
    <row r="27" spans="1:14" ht="15">
      <c r="A27" s="281">
        <v>19</v>
      </c>
      <c r="B27" s="282"/>
      <c r="C27" s="283"/>
      <c r="D27" s="281"/>
      <c r="E27" s="281"/>
      <c r="F27" s="281"/>
      <c r="G27" s="281"/>
      <c r="H27" s="281"/>
      <c r="I27" s="281"/>
      <c r="J27" s="281"/>
      <c r="K27" s="281"/>
      <c r="L27" s="281"/>
      <c r="M27" s="284" t="str">
        <f t="shared" si="0"/>
        <v/>
      </c>
      <c r="N27" s="272"/>
    </row>
    <row r="28" spans="1:14" ht="15">
      <c r="A28" s="281">
        <v>20</v>
      </c>
      <c r="B28" s="282"/>
      <c r="C28" s="283"/>
      <c r="D28" s="281"/>
      <c r="E28" s="281"/>
      <c r="F28" s="281"/>
      <c r="G28" s="281"/>
      <c r="H28" s="281"/>
      <c r="I28" s="281"/>
      <c r="J28" s="281"/>
      <c r="K28" s="281"/>
      <c r="L28" s="281"/>
      <c r="M28" s="284" t="str">
        <f t="shared" si="0"/>
        <v/>
      </c>
      <c r="N28" s="272"/>
    </row>
    <row r="29" spans="1:14" ht="15">
      <c r="A29" s="281">
        <v>21</v>
      </c>
      <c r="B29" s="282"/>
      <c r="C29" s="283"/>
      <c r="D29" s="281"/>
      <c r="E29" s="281"/>
      <c r="F29" s="281"/>
      <c r="G29" s="281"/>
      <c r="H29" s="281"/>
      <c r="I29" s="281"/>
      <c r="J29" s="281"/>
      <c r="K29" s="281"/>
      <c r="L29" s="281"/>
      <c r="M29" s="284" t="str">
        <f t="shared" si="0"/>
        <v/>
      </c>
      <c r="N29" s="272"/>
    </row>
    <row r="30" spans="1:14" ht="15">
      <c r="A30" s="281">
        <v>22</v>
      </c>
      <c r="B30" s="282"/>
      <c r="C30" s="283"/>
      <c r="D30" s="281"/>
      <c r="E30" s="281"/>
      <c r="F30" s="281"/>
      <c r="G30" s="281"/>
      <c r="H30" s="281"/>
      <c r="I30" s="281"/>
      <c r="J30" s="281"/>
      <c r="K30" s="281"/>
      <c r="L30" s="281"/>
      <c r="M30" s="284" t="str">
        <f t="shared" si="0"/>
        <v/>
      </c>
      <c r="N30" s="272"/>
    </row>
    <row r="31" spans="1:14" ht="15">
      <c r="A31" s="281">
        <v>23</v>
      </c>
      <c r="B31" s="282"/>
      <c r="C31" s="283"/>
      <c r="D31" s="281"/>
      <c r="E31" s="281"/>
      <c r="F31" s="281"/>
      <c r="G31" s="281"/>
      <c r="H31" s="281"/>
      <c r="I31" s="281"/>
      <c r="J31" s="281"/>
      <c r="K31" s="281"/>
      <c r="L31" s="281"/>
      <c r="M31" s="284" t="str">
        <f t="shared" si="0"/>
        <v/>
      </c>
      <c r="N31" s="272"/>
    </row>
    <row r="32" spans="1:14" ht="15">
      <c r="A32" s="281">
        <v>24</v>
      </c>
      <c r="B32" s="282"/>
      <c r="C32" s="283"/>
      <c r="D32" s="281"/>
      <c r="E32" s="281"/>
      <c r="F32" s="281"/>
      <c r="G32" s="281"/>
      <c r="H32" s="281"/>
      <c r="I32" s="281"/>
      <c r="J32" s="281"/>
      <c r="K32" s="281"/>
      <c r="L32" s="281"/>
      <c r="M32" s="284" t="str">
        <f t="shared" si="0"/>
        <v/>
      </c>
      <c r="N32" s="272"/>
    </row>
    <row r="33" spans="1:14" ht="15">
      <c r="A33" s="285" t="s">
        <v>258</v>
      </c>
      <c r="B33" s="282"/>
      <c r="C33" s="283"/>
      <c r="D33" s="281"/>
      <c r="E33" s="281"/>
      <c r="F33" s="281"/>
      <c r="G33" s="281"/>
      <c r="H33" s="281"/>
      <c r="I33" s="281"/>
      <c r="J33" s="281"/>
      <c r="K33" s="281"/>
      <c r="L33" s="281"/>
      <c r="M33" s="284" t="str">
        <f t="shared" si="0"/>
        <v/>
      </c>
      <c r="N33" s="272"/>
    </row>
    <row r="34" spans="1:14" s="286" customFormat="1"/>
    <row r="35" spans="1:14" ht="33.6" customHeight="1">
      <c r="A35" s="670" t="s">
        <v>491</v>
      </c>
      <c r="B35" s="671"/>
      <c r="C35" s="671"/>
      <c r="D35" s="671"/>
      <c r="E35" s="671"/>
      <c r="F35" s="671"/>
      <c r="G35" s="671"/>
      <c r="H35" s="671"/>
      <c r="I35" s="671"/>
      <c r="J35" s="671"/>
      <c r="K35" s="671"/>
      <c r="L35" s="671"/>
      <c r="M35" s="671"/>
    </row>
    <row r="36" spans="1:14" ht="19.149999999999999" customHeight="1">
      <c r="A36" s="672" t="s">
        <v>483</v>
      </c>
      <c r="B36" s="672"/>
      <c r="C36" s="672"/>
      <c r="D36" s="672"/>
      <c r="E36" s="672"/>
      <c r="F36" s="672"/>
      <c r="G36" s="672"/>
      <c r="H36" s="672"/>
      <c r="I36" s="672"/>
      <c r="J36" s="672"/>
      <c r="K36" s="672"/>
      <c r="L36" s="672"/>
      <c r="M36" s="672"/>
    </row>
    <row r="37" spans="1:14" s="20" customFormat="1" ht="15">
      <c r="B37" s="157" t="s">
        <v>93</v>
      </c>
    </row>
    <row r="38" spans="1:14" s="20" customFormat="1" ht="15">
      <c r="B38" s="157"/>
    </row>
    <row r="39" spans="1:14" s="20" customFormat="1" ht="15">
      <c r="C39" s="159"/>
      <c r="D39" s="158"/>
      <c r="E39" s="158"/>
      <c r="H39" s="159"/>
      <c r="I39" s="159"/>
      <c r="J39" s="158"/>
      <c r="K39" s="158"/>
      <c r="L39" s="158"/>
    </row>
    <row r="40" spans="1:14" s="20" customFormat="1" ht="15">
      <c r="C40" s="160" t="s">
        <v>248</v>
      </c>
      <c r="D40" s="158"/>
      <c r="E40" s="158"/>
      <c r="H40" s="157" t="s">
        <v>294</v>
      </c>
      <c r="M40" s="158"/>
    </row>
    <row r="41" spans="1:14" s="20" customFormat="1" ht="15">
      <c r="C41" s="160" t="s">
        <v>123</v>
      </c>
      <c r="D41" s="158"/>
      <c r="E41" s="158"/>
      <c r="H41" s="161" t="s">
        <v>249</v>
      </c>
      <c r="M41" s="158"/>
    </row>
    <row r="42" spans="1:14" ht="15">
      <c r="C42" s="160"/>
      <c r="F42" s="161"/>
      <c r="J42" s="287"/>
      <c r="K42" s="287"/>
      <c r="L42" s="287"/>
      <c r="M42" s="287"/>
    </row>
    <row r="43" spans="1:14" ht="15">
      <c r="C43" s="160"/>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5"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view="pageBreakPreview" topLeftCell="A4" zoomScaleNormal="100" zoomScaleSheetLayoutView="100" workbookViewId="0">
      <selection activeCell="C18" sqref="C18:C19"/>
    </sheetView>
  </sheetViews>
  <sheetFormatPr defaultColWidth="9.140625" defaultRowHeight="12.75"/>
  <cols>
    <col min="1" max="1" width="7.28515625" style="162" customWidth="1"/>
    <col min="2" max="2" width="57.28515625" style="162" customWidth="1"/>
    <col min="3" max="3" width="24.140625" style="162" customWidth="1"/>
    <col min="4" max="16384" width="9.140625" style="162"/>
  </cols>
  <sheetData>
    <row r="1" spans="1:3" s="6" customFormat="1" ht="18.75" customHeight="1">
      <c r="A1" s="673" t="s">
        <v>473</v>
      </c>
      <c r="B1" s="673"/>
      <c r="C1" s="227" t="s">
        <v>94</v>
      </c>
    </row>
    <row r="2" spans="1:3" s="6" customFormat="1" ht="15">
      <c r="A2" s="673"/>
      <c r="B2" s="673"/>
      <c r="C2" s="224" t="str">
        <f>'ფორმა N1'!M2</f>
        <v>01/01/2021-31/12/2021</v>
      </c>
    </row>
    <row r="3" spans="1:3" s="6" customFormat="1" ht="15">
      <c r="A3" s="228" t="s">
        <v>124</v>
      </c>
      <c r="B3" s="225"/>
      <c r="C3" s="226"/>
    </row>
    <row r="4" spans="1:3" s="6" customFormat="1" ht="15">
      <c r="A4" s="107"/>
      <c r="B4" s="225"/>
      <c r="C4" s="226"/>
    </row>
    <row r="5" spans="1:3" s="20" customFormat="1" ht="15">
      <c r="A5" s="674" t="s">
        <v>254</v>
      </c>
      <c r="B5" s="674"/>
      <c r="C5" s="107"/>
    </row>
    <row r="6" spans="1:3" s="20" customFormat="1" ht="15">
      <c r="A6" s="268" t="str">
        <f>'ფორმა N1'!D4</f>
        <v>პ/გ საქართველოს პატრიოტთა ალიანსი</v>
      </c>
      <c r="B6" s="268"/>
      <c r="C6" s="107"/>
    </row>
    <row r="7" spans="1:3">
      <c r="A7" s="229"/>
      <c r="B7" s="229"/>
      <c r="C7" s="229"/>
    </row>
    <row r="8" spans="1:3">
      <c r="A8" s="229"/>
      <c r="B8" s="229"/>
      <c r="C8" s="229"/>
    </row>
    <row r="9" spans="1:3" ht="30" customHeight="1">
      <c r="A9" s="230" t="s">
        <v>64</v>
      </c>
      <c r="B9" s="230" t="s">
        <v>11</v>
      </c>
      <c r="C9" s="231" t="s">
        <v>9</v>
      </c>
    </row>
    <row r="10" spans="1:3" ht="15">
      <c r="A10" s="232">
        <v>1</v>
      </c>
      <c r="B10" s="233" t="s">
        <v>57</v>
      </c>
      <c r="C10" s="234">
        <f>'ფორმა N4'!D11+'ფორმა N5'!D9</f>
        <v>1112056.27</v>
      </c>
    </row>
    <row r="11" spans="1:3" ht="15">
      <c r="A11" s="235">
        <v>1.1000000000000001</v>
      </c>
      <c r="B11" s="233" t="s">
        <v>417</v>
      </c>
      <c r="C11" s="236">
        <f>'ფორმა N4'!D39+'ფორმა N5'!D37</f>
        <v>50370.8</v>
      </c>
    </row>
    <row r="12" spans="1:3" ht="15">
      <c r="A12" s="237" t="s">
        <v>30</v>
      </c>
      <c r="B12" s="233" t="s">
        <v>418</v>
      </c>
      <c r="C12" s="236">
        <f>'ფორმა N4'!D40+'ფორმა N5'!D38</f>
        <v>0</v>
      </c>
    </row>
    <row r="13" spans="1:3" ht="15">
      <c r="A13" s="235">
        <v>1.2</v>
      </c>
      <c r="B13" s="233" t="s">
        <v>58</v>
      </c>
      <c r="C13" s="236">
        <f>'ფორმა N4'!D12+'ფორმა N5'!D10</f>
        <v>757607.12</v>
      </c>
    </row>
    <row r="14" spans="1:3" ht="15">
      <c r="A14" s="235">
        <v>1.3</v>
      </c>
      <c r="B14" s="233" t="s">
        <v>412</v>
      </c>
      <c r="C14" s="236">
        <f>'ფორმა N4'!D17+'ფორმა N5'!D15</f>
        <v>0</v>
      </c>
    </row>
    <row r="15" spans="1:3" ht="15">
      <c r="A15" s="675"/>
      <c r="B15" s="675"/>
      <c r="C15" s="675"/>
    </row>
    <row r="16" spans="1:3" ht="30" customHeight="1">
      <c r="A16" s="230" t="s">
        <v>64</v>
      </c>
      <c r="B16" s="230" t="s">
        <v>230</v>
      </c>
      <c r="C16" s="231" t="s">
        <v>67</v>
      </c>
    </row>
    <row r="17" spans="1:4" ht="15">
      <c r="A17" s="232">
        <v>2</v>
      </c>
      <c r="B17" s="233" t="s">
        <v>419</v>
      </c>
      <c r="C17" s="238">
        <f>'ფორმა N2'!D9+'ფორმა N3'!D9</f>
        <v>1075899.92</v>
      </c>
    </row>
    <row r="18" spans="1:4" ht="15">
      <c r="A18" s="239">
        <v>2.1</v>
      </c>
      <c r="B18" s="233" t="s">
        <v>420</v>
      </c>
      <c r="C18" s="233">
        <f>'ფორმა N2'!D17+'ფორმა N3'!D17</f>
        <v>802399.91999999993</v>
      </c>
    </row>
    <row r="19" spans="1:4" ht="15">
      <c r="A19" s="239">
        <v>2.2000000000000002</v>
      </c>
      <c r="B19" s="233" t="s">
        <v>421</v>
      </c>
      <c r="C19" s="233">
        <f>'ფორმა N2'!D18+'ფორმა N3'!D18</f>
        <v>240720</v>
      </c>
    </row>
    <row r="20" spans="1:4" ht="15">
      <c r="A20" s="239">
        <v>2.2999999999999998</v>
      </c>
      <c r="B20" s="233" t="s">
        <v>422</v>
      </c>
      <c r="C20" s="240">
        <f>SUM(C21:C25)</f>
        <v>37370</v>
      </c>
    </row>
    <row r="21" spans="1:4" ht="15">
      <c r="A21" s="237" t="s">
        <v>423</v>
      </c>
      <c r="B21" s="241" t="s">
        <v>424</v>
      </c>
      <c r="C21" s="233">
        <f>'ფორმა N2'!D13+'ფორმა N3'!D13</f>
        <v>32780</v>
      </c>
    </row>
    <row r="22" spans="1:4" ht="15">
      <c r="A22" s="237" t="s">
        <v>425</v>
      </c>
      <c r="B22" s="241" t="s">
        <v>426</v>
      </c>
      <c r="C22" s="233">
        <f>'ფორმა N2'!C27+'ფორმა N3'!C27</f>
        <v>4590</v>
      </c>
    </row>
    <row r="23" spans="1:4" ht="15">
      <c r="A23" s="237" t="s">
        <v>427</v>
      </c>
      <c r="B23" s="241" t="s">
        <v>428</v>
      </c>
      <c r="C23" s="233">
        <f>'ფორმა N2'!D14+'ფორმა N3'!D14</f>
        <v>0</v>
      </c>
    </row>
    <row r="24" spans="1:4" ht="15">
      <c r="A24" s="237" t="s">
        <v>429</v>
      </c>
      <c r="B24" s="241" t="s">
        <v>430</v>
      </c>
      <c r="C24" s="233">
        <f>'ფორმა N2'!C31+'ფორმა N3'!C31</f>
        <v>0</v>
      </c>
    </row>
    <row r="25" spans="1:4" ht="15">
      <c r="A25" s="237" t="s">
        <v>431</v>
      </c>
      <c r="B25" s="241" t="s">
        <v>432</v>
      </c>
      <c r="C25" s="233">
        <f>'ფორმა N2'!D11+'ფორმა N3'!D11</f>
        <v>0</v>
      </c>
    </row>
    <row r="26" spans="1:4" ht="15">
      <c r="A26" s="242"/>
      <c r="B26" s="243"/>
      <c r="C26" s="244"/>
    </row>
    <row r="27" spans="1:4" ht="15">
      <c r="A27" s="242"/>
      <c r="B27" s="243"/>
      <c r="C27" s="244"/>
    </row>
    <row r="28" spans="1:4" ht="15">
      <c r="A28" s="20"/>
      <c r="B28" s="20"/>
      <c r="C28" s="20"/>
      <c r="D28" s="222"/>
    </row>
    <row r="29" spans="1:4" ht="15">
      <c r="A29" s="157" t="s">
        <v>93</v>
      </c>
      <c r="B29" s="20"/>
      <c r="C29" s="20"/>
      <c r="D29" s="222"/>
    </row>
    <row r="30" spans="1:4" ht="15">
      <c r="A30" s="20"/>
      <c r="B30" s="20"/>
      <c r="C30" s="20"/>
      <c r="D30" s="222"/>
    </row>
    <row r="31" spans="1:4" ht="15">
      <c r="A31" s="20"/>
      <c r="B31" s="20"/>
      <c r="C31" s="20"/>
      <c r="D31" s="221"/>
    </row>
    <row r="32" spans="1:4" ht="15">
      <c r="B32" s="157" t="s">
        <v>251</v>
      </c>
      <c r="C32" s="20"/>
      <c r="D32" s="221"/>
    </row>
    <row r="33" spans="2:4" ht="15">
      <c r="B33" s="20" t="s">
        <v>250</v>
      </c>
      <c r="C33" s="20"/>
      <c r="D33" s="221"/>
    </row>
    <row r="34" spans="2:4">
      <c r="B34" s="245" t="s">
        <v>123</v>
      </c>
      <c r="D34" s="246"/>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cols>
    <col min="3" max="3" width="74.5703125" bestFit="1" customWidth="1"/>
    <col min="5" max="5" width="29" bestFit="1" customWidth="1"/>
  </cols>
  <sheetData>
    <row r="1" spans="1:7">
      <c r="A1" t="s">
        <v>203</v>
      </c>
      <c r="C1" t="s">
        <v>183</v>
      </c>
      <c r="E1" t="s">
        <v>208</v>
      </c>
      <c r="G1" t="s">
        <v>217</v>
      </c>
    </row>
    <row r="2" spans="1:7" ht="15">
      <c r="A2" s="58">
        <v>40907</v>
      </c>
      <c r="C2" t="s">
        <v>184</v>
      </c>
      <c r="E2" t="s">
        <v>212</v>
      </c>
      <c r="G2" s="59" t="s">
        <v>218</v>
      </c>
    </row>
    <row r="3" spans="1:7" ht="15">
      <c r="A3" s="58">
        <v>40908</v>
      </c>
      <c r="C3" t="s">
        <v>185</v>
      </c>
      <c r="E3" t="s">
        <v>213</v>
      </c>
      <c r="G3" s="59" t="s">
        <v>219</v>
      </c>
    </row>
    <row r="4" spans="1:7" ht="15">
      <c r="A4" s="58">
        <v>40909</v>
      </c>
      <c r="C4" t="s">
        <v>186</v>
      </c>
      <c r="E4" t="s">
        <v>214</v>
      </c>
      <c r="G4" s="59" t="s">
        <v>220</v>
      </c>
    </row>
    <row r="5" spans="1:7">
      <c r="A5" s="58">
        <v>40910</v>
      </c>
      <c r="C5" t="s">
        <v>187</v>
      </c>
      <c r="E5" t="s">
        <v>215</v>
      </c>
    </row>
    <row r="6" spans="1:7">
      <c r="A6" s="58">
        <v>40911</v>
      </c>
      <c r="C6" t="s">
        <v>188</v>
      </c>
    </row>
    <row r="7" spans="1:7">
      <c r="A7" s="58">
        <v>40912</v>
      </c>
      <c r="C7" t="s">
        <v>189</v>
      </c>
    </row>
    <row r="8" spans="1:7">
      <c r="A8" s="58">
        <v>40913</v>
      </c>
      <c r="C8" t="s">
        <v>190</v>
      </c>
    </row>
    <row r="9" spans="1:7">
      <c r="A9" s="58">
        <v>40914</v>
      </c>
      <c r="C9" t="s">
        <v>191</v>
      </c>
    </row>
    <row r="10" spans="1:7">
      <c r="A10" s="58">
        <v>40915</v>
      </c>
      <c r="C10" t="s">
        <v>192</v>
      </c>
    </row>
    <row r="11" spans="1:7">
      <c r="A11" s="58">
        <v>40916</v>
      </c>
      <c r="C11" t="s">
        <v>193</v>
      </c>
    </row>
    <row r="12" spans="1:7">
      <c r="A12" s="58">
        <v>40917</v>
      </c>
      <c r="C12" t="s">
        <v>194</v>
      </c>
    </row>
    <row r="13" spans="1:7">
      <c r="A13" s="58">
        <v>40918</v>
      </c>
      <c r="C13" t="s">
        <v>195</v>
      </c>
    </row>
    <row r="14" spans="1:7">
      <c r="A14" s="58">
        <v>40919</v>
      </c>
      <c r="C14" t="s">
        <v>196</v>
      </c>
    </row>
    <row r="15" spans="1:7">
      <c r="A15" s="58">
        <v>40920</v>
      </c>
      <c r="C15" t="s">
        <v>197</v>
      </c>
    </row>
    <row r="16" spans="1:7">
      <c r="A16" s="58">
        <v>40921</v>
      </c>
      <c r="C16" t="s">
        <v>198</v>
      </c>
    </row>
    <row r="17" spans="1:3">
      <c r="A17" s="58">
        <v>40922</v>
      </c>
      <c r="C17" t="s">
        <v>199</v>
      </c>
    </row>
    <row r="18" spans="1:3">
      <c r="A18" s="58">
        <v>40923</v>
      </c>
      <c r="C18" t="s">
        <v>200</v>
      </c>
    </row>
    <row r="19" spans="1:3">
      <c r="A19" s="58">
        <v>40924</v>
      </c>
      <c r="C19" t="s">
        <v>201</v>
      </c>
    </row>
    <row r="20" spans="1:3">
      <c r="A20" s="58">
        <v>40925</v>
      </c>
      <c r="C20" t="s">
        <v>202</v>
      </c>
    </row>
    <row r="21" spans="1:3">
      <c r="A21" s="58">
        <v>40926</v>
      </c>
    </row>
    <row r="22" spans="1:3">
      <c r="A22" s="58">
        <v>40927</v>
      </c>
    </row>
    <row r="23" spans="1:3">
      <c r="A23" s="58">
        <v>40928</v>
      </c>
    </row>
    <row r="24" spans="1:3">
      <c r="A24" s="58">
        <v>40929</v>
      </c>
    </row>
    <row r="25" spans="1:3">
      <c r="A25" s="58">
        <v>40930</v>
      </c>
    </row>
    <row r="26" spans="1:3">
      <c r="A26" s="58">
        <v>40931</v>
      </c>
    </row>
    <row r="27" spans="1:3">
      <c r="A27" s="58">
        <v>40932</v>
      </c>
    </row>
    <row r="28" spans="1:3">
      <c r="A28" s="58">
        <v>40933</v>
      </c>
    </row>
    <row r="29" spans="1:3">
      <c r="A29" s="58">
        <v>40934</v>
      </c>
    </row>
    <row r="30" spans="1:3">
      <c r="A30" s="58">
        <v>40935</v>
      </c>
    </row>
    <row r="31" spans="1:3">
      <c r="A31" s="58">
        <v>40936</v>
      </c>
    </row>
    <row r="32" spans="1:3">
      <c r="A32" s="58">
        <v>40937</v>
      </c>
    </row>
    <row r="33" spans="1:1">
      <c r="A33" s="58">
        <v>40938</v>
      </c>
    </row>
    <row r="34" spans="1:1">
      <c r="A34" s="58">
        <v>40939</v>
      </c>
    </row>
    <row r="35" spans="1:1">
      <c r="A35" s="58">
        <v>40941</v>
      </c>
    </row>
    <row r="36" spans="1:1">
      <c r="A36" s="58">
        <v>40942</v>
      </c>
    </row>
    <row r="37" spans="1:1">
      <c r="A37" s="58">
        <v>40943</v>
      </c>
    </row>
    <row r="38" spans="1:1">
      <c r="A38" s="58">
        <v>40944</v>
      </c>
    </row>
    <row r="39" spans="1:1">
      <c r="A39" s="58">
        <v>40945</v>
      </c>
    </row>
    <row r="40" spans="1:1">
      <c r="A40" s="58">
        <v>40946</v>
      </c>
    </row>
    <row r="41" spans="1:1">
      <c r="A41" s="58">
        <v>40947</v>
      </c>
    </row>
    <row r="42" spans="1:1">
      <c r="A42" s="58">
        <v>40948</v>
      </c>
    </row>
    <row r="43" spans="1:1">
      <c r="A43" s="58">
        <v>40949</v>
      </c>
    </row>
    <row r="44" spans="1:1">
      <c r="A44" s="58">
        <v>40950</v>
      </c>
    </row>
    <row r="45" spans="1:1">
      <c r="A45" s="58">
        <v>40951</v>
      </c>
    </row>
    <row r="46" spans="1:1">
      <c r="A46" s="58">
        <v>40952</v>
      </c>
    </row>
    <row r="47" spans="1:1">
      <c r="A47" s="58">
        <v>40953</v>
      </c>
    </row>
    <row r="48" spans="1:1">
      <c r="A48" s="58">
        <v>40954</v>
      </c>
    </row>
    <row r="49" spans="1:1">
      <c r="A49" s="58">
        <v>40955</v>
      </c>
    </row>
    <row r="50" spans="1:1">
      <c r="A50" s="58">
        <v>40956</v>
      </c>
    </row>
    <row r="51" spans="1:1">
      <c r="A51" s="58">
        <v>40957</v>
      </c>
    </row>
    <row r="52" spans="1:1">
      <c r="A52" s="58">
        <v>40958</v>
      </c>
    </row>
    <row r="53" spans="1:1">
      <c r="A53" s="58">
        <v>40959</v>
      </c>
    </row>
    <row r="54" spans="1:1">
      <c r="A54" s="58">
        <v>40960</v>
      </c>
    </row>
    <row r="55" spans="1:1">
      <c r="A55" s="58">
        <v>40961</v>
      </c>
    </row>
    <row r="56" spans="1:1">
      <c r="A56" s="58">
        <v>40962</v>
      </c>
    </row>
    <row r="57" spans="1:1">
      <c r="A57" s="58">
        <v>40963</v>
      </c>
    </row>
    <row r="58" spans="1:1">
      <c r="A58" s="58">
        <v>40964</v>
      </c>
    </row>
    <row r="59" spans="1:1">
      <c r="A59" s="58">
        <v>40965</v>
      </c>
    </row>
    <row r="60" spans="1:1">
      <c r="A60" s="58">
        <v>40966</v>
      </c>
    </row>
    <row r="61" spans="1:1">
      <c r="A61" s="58">
        <v>40967</v>
      </c>
    </row>
    <row r="62" spans="1:1">
      <c r="A62" s="58">
        <v>40968</v>
      </c>
    </row>
    <row r="63" spans="1:1">
      <c r="A63" s="58">
        <v>40969</v>
      </c>
    </row>
    <row r="64" spans="1:1">
      <c r="A64" s="58">
        <v>40970</v>
      </c>
    </row>
    <row r="65" spans="1:1">
      <c r="A65" s="58">
        <v>40971</v>
      </c>
    </row>
    <row r="66" spans="1:1">
      <c r="A66" s="58">
        <v>40972</v>
      </c>
    </row>
    <row r="67" spans="1:1">
      <c r="A67" s="58">
        <v>40973</v>
      </c>
    </row>
    <row r="68" spans="1:1">
      <c r="A68" s="58">
        <v>40974</v>
      </c>
    </row>
    <row r="69" spans="1:1">
      <c r="A69" s="58">
        <v>40975</v>
      </c>
    </row>
    <row r="70" spans="1:1">
      <c r="A70" s="58">
        <v>40976</v>
      </c>
    </row>
    <row r="71" spans="1:1">
      <c r="A71" s="58">
        <v>40977</v>
      </c>
    </row>
    <row r="72" spans="1:1">
      <c r="A72" s="58">
        <v>40978</v>
      </c>
    </row>
    <row r="73" spans="1:1">
      <c r="A73" s="58">
        <v>40979</v>
      </c>
    </row>
    <row r="74" spans="1:1">
      <c r="A74" s="58">
        <v>40980</v>
      </c>
    </row>
    <row r="75" spans="1:1">
      <c r="A75" s="58">
        <v>40981</v>
      </c>
    </row>
    <row r="76" spans="1:1">
      <c r="A76" s="58">
        <v>40982</v>
      </c>
    </row>
    <row r="77" spans="1:1">
      <c r="A77" s="58">
        <v>40983</v>
      </c>
    </row>
    <row r="78" spans="1:1">
      <c r="A78" s="58">
        <v>40984</v>
      </c>
    </row>
    <row r="79" spans="1:1">
      <c r="A79" s="58">
        <v>40985</v>
      </c>
    </row>
    <row r="80" spans="1:1">
      <c r="A80" s="58">
        <v>40986</v>
      </c>
    </row>
    <row r="81" spans="1:1">
      <c r="A81" s="58">
        <v>40987</v>
      </c>
    </row>
    <row r="82" spans="1:1">
      <c r="A82" s="58">
        <v>40988</v>
      </c>
    </row>
    <row r="83" spans="1:1">
      <c r="A83" s="58">
        <v>40989</v>
      </c>
    </row>
    <row r="84" spans="1:1">
      <c r="A84" s="58">
        <v>40990</v>
      </c>
    </row>
    <row r="85" spans="1:1">
      <c r="A85" s="58">
        <v>40991</v>
      </c>
    </row>
    <row r="86" spans="1:1">
      <c r="A86" s="58">
        <v>40992</v>
      </c>
    </row>
    <row r="87" spans="1:1">
      <c r="A87" s="58">
        <v>40993</v>
      </c>
    </row>
    <row r="88" spans="1:1">
      <c r="A88" s="58">
        <v>40994</v>
      </c>
    </row>
    <row r="89" spans="1:1">
      <c r="A89" s="58">
        <v>40995</v>
      </c>
    </row>
    <row r="90" spans="1:1">
      <c r="A90" s="58">
        <v>40996</v>
      </c>
    </row>
    <row r="91" spans="1:1">
      <c r="A91" s="58">
        <v>40997</v>
      </c>
    </row>
    <row r="92" spans="1:1">
      <c r="A92" s="58">
        <v>40998</v>
      </c>
    </row>
    <row r="93" spans="1:1">
      <c r="A93" s="58">
        <v>40999</v>
      </c>
    </row>
    <row r="94" spans="1:1">
      <c r="A94" s="58">
        <v>41000</v>
      </c>
    </row>
    <row r="95" spans="1:1">
      <c r="A95" s="58">
        <v>41001</v>
      </c>
    </row>
    <row r="96" spans="1:1">
      <c r="A96" s="58">
        <v>41002</v>
      </c>
    </row>
    <row r="97" spans="1:1">
      <c r="A97" s="58">
        <v>41003</v>
      </c>
    </row>
    <row r="98" spans="1:1">
      <c r="A98" s="58">
        <v>41004</v>
      </c>
    </row>
    <row r="99" spans="1:1">
      <c r="A99" s="58">
        <v>41005</v>
      </c>
    </row>
    <row r="100" spans="1:1">
      <c r="A100" s="58">
        <v>41006</v>
      </c>
    </row>
    <row r="101" spans="1:1">
      <c r="A101" s="58">
        <v>41007</v>
      </c>
    </row>
    <row r="102" spans="1:1">
      <c r="A102" s="58">
        <v>41008</v>
      </c>
    </row>
    <row r="103" spans="1:1">
      <c r="A103" s="58">
        <v>41009</v>
      </c>
    </row>
    <row r="104" spans="1:1">
      <c r="A104" s="58">
        <v>41010</v>
      </c>
    </row>
    <row r="105" spans="1:1">
      <c r="A105" s="58">
        <v>41011</v>
      </c>
    </row>
    <row r="106" spans="1:1">
      <c r="A106" s="58">
        <v>41012</v>
      </c>
    </row>
    <row r="107" spans="1:1">
      <c r="A107" s="58">
        <v>41013</v>
      </c>
    </row>
    <row r="108" spans="1:1">
      <c r="A108" s="58">
        <v>41014</v>
      </c>
    </row>
    <row r="109" spans="1:1">
      <c r="A109" s="58">
        <v>41015</v>
      </c>
    </row>
    <row r="110" spans="1:1">
      <c r="A110" s="58">
        <v>41016</v>
      </c>
    </row>
    <row r="111" spans="1:1">
      <c r="A111" s="58">
        <v>41017</v>
      </c>
    </row>
    <row r="112" spans="1:1">
      <c r="A112" s="58">
        <v>41018</v>
      </c>
    </row>
    <row r="113" spans="1:1">
      <c r="A113" s="58">
        <v>41019</v>
      </c>
    </row>
    <row r="114" spans="1:1">
      <c r="A114" s="58">
        <v>41020</v>
      </c>
    </row>
    <row r="115" spans="1:1">
      <c r="A115" s="58">
        <v>41021</v>
      </c>
    </row>
    <row r="116" spans="1:1">
      <c r="A116" s="58">
        <v>41022</v>
      </c>
    </row>
    <row r="117" spans="1:1">
      <c r="A117" s="58">
        <v>41023</v>
      </c>
    </row>
    <row r="118" spans="1:1">
      <c r="A118" s="58">
        <v>41024</v>
      </c>
    </row>
    <row r="119" spans="1:1">
      <c r="A119" s="58">
        <v>41025</v>
      </c>
    </row>
    <row r="120" spans="1:1">
      <c r="A120" s="58">
        <v>41026</v>
      </c>
    </row>
    <row r="121" spans="1:1">
      <c r="A121" s="58">
        <v>41027</v>
      </c>
    </row>
    <row r="122" spans="1:1">
      <c r="A122" s="58">
        <v>41028</v>
      </c>
    </row>
    <row r="123" spans="1:1">
      <c r="A123" s="58">
        <v>41029</v>
      </c>
    </row>
    <row r="124" spans="1:1">
      <c r="A124" s="58">
        <v>41030</v>
      </c>
    </row>
    <row r="125" spans="1:1">
      <c r="A125" s="58">
        <v>41031</v>
      </c>
    </row>
    <row r="126" spans="1:1">
      <c r="A126" s="58">
        <v>41032</v>
      </c>
    </row>
    <row r="127" spans="1:1">
      <c r="A127" s="58">
        <v>41033</v>
      </c>
    </row>
    <row r="128" spans="1:1">
      <c r="A128" s="58">
        <v>41034</v>
      </c>
    </row>
    <row r="129" spans="1:1">
      <c r="A129" s="58">
        <v>41035</v>
      </c>
    </row>
    <row r="130" spans="1:1">
      <c r="A130" s="58">
        <v>41036</v>
      </c>
    </row>
    <row r="131" spans="1:1">
      <c r="A131" s="58">
        <v>41037</v>
      </c>
    </row>
    <row r="132" spans="1:1">
      <c r="A132" s="58">
        <v>41038</v>
      </c>
    </row>
    <row r="133" spans="1:1">
      <c r="A133" s="58">
        <v>41039</v>
      </c>
    </row>
    <row r="134" spans="1:1">
      <c r="A134" s="58">
        <v>41040</v>
      </c>
    </row>
    <row r="135" spans="1:1">
      <c r="A135" s="58">
        <v>41041</v>
      </c>
    </row>
    <row r="136" spans="1:1">
      <c r="A136" s="58">
        <v>41042</v>
      </c>
    </row>
    <row r="137" spans="1:1">
      <c r="A137" s="58">
        <v>41043</v>
      </c>
    </row>
    <row r="138" spans="1:1">
      <c r="A138" s="58">
        <v>41044</v>
      </c>
    </row>
    <row r="139" spans="1:1">
      <c r="A139" s="58">
        <v>41045</v>
      </c>
    </row>
    <row r="140" spans="1:1">
      <c r="A140" s="58">
        <v>41046</v>
      </c>
    </row>
    <row r="141" spans="1:1">
      <c r="A141" s="58">
        <v>41047</v>
      </c>
    </row>
    <row r="142" spans="1:1">
      <c r="A142" s="58">
        <v>41048</v>
      </c>
    </row>
    <row r="143" spans="1:1">
      <c r="A143" s="58">
        <v>41049</v>
      </c>
    </row>
    <row r="144" spans="1:1">
      <c r="A144" s="58">
        <v>41050</v>
      </c>
    </row>
    <row r="145" spans="1:1">
      <c r="A145" s="58">
        <v>41051</v>
      </c>
    </row>
    <row r="146" spans="1:1">
      <c r="A146" s="58">
        <v>41052</v>
      </c>
    </row>
    <row r="147" spans="1:1">
      <c r="A147" s="58">
        <v>41053</v>
      </c>
    </row>
    <row r="148" spans="1:1">
      <c r="A148" s="58">
        <v>41054</v>
      </c>
    </row>
    <row r="149" spans="1:1">
      <c r="A149" s="58">
        <v>41055</v>
      </c>
    </row>
    <row r="150" spans="1:1">
      <c r="A150" s="58">
        <v>41056</v>
      </c>
    </row>
    <row r="151" spans="1:1">
      <c r="A151" s="58">
        <v>41057</v>
      </c>
    </row>
    <row r="152" spans="1:1">
      <c r="A152" s="58">
        <v>41058</v>
      </c>
    </row>
    <row r="153" spans="1:1">
      <c r="A153" s="58">
        <v>41059</v>
      </c>
    </row>
    <row r="154" spans="1:1">
      <c r="A154" s="58">
        <v>41060</v>
      </c>
    </row>
    <row r="155" spans="1:1">
      <c r="A155" s="58">
        <v>41061</v>
      </c>
    </row>
    <row r="156" spans="1:1">
      <c r="A156" s="58">
        <v>41062</v>
      </c>
    </row>
    <row r="157" spans="1:1">
      <c r="A157" s="58">
        <v>41063</v>
      </c>
    </row>
    <row r="158" spans="1:1">
      <c r="A158" s="58">
        <v>41064</v>
      </c>
    </row>
    <row r="159" spans="1:1">
      <c r="A159" s="58">
        <v>41065</v>
      </c>
    </row>
    <row r="160" spans="1:1">
      <c r="A160" s="58">
        <v>41066</v>
      </c>
    </row>
    <row r="161" spans="1:1">
      <c r="A161" s="58">
        <v>41067</v>
      </c>
    </row>
    <row r="162" spans="1:1">
      <c r="A162" s="58">
        <v>41068</v>
      </c>
    </row>
    <row r="163" spans="1:1">
      <c r="A163" s="58">
        <v>41069</v>
      </c>
    </row>
    <row r="164" spans="1:1">
      <c r="A164" s="58">
        <v>41070</v>
      </c>
    </row>
    <row r="165" spans="1:1">
      <c r="A165" s="58">
        <v>41071</v>
      </c>
    </row>
    <row r="166" spans="1:1">
      <c r="A166" s="58">
        <v>41072</v>
      </c>
    </row>
    <row r="167" spans="1:1">
      <c r="A167" s="58">
        <v>41073</v>
      </c>
    </row>
    <row r="168" spans="1:1">
      <c r="A168" s="58">
        <v>41074</v>
      </c>
    </row>
    <row r="169" spans="1:1">
      <c r="A169" s="58">
        <v>41075</v>
      </c>
    </row>
    <row r="170" spans="1:1">
      <c r="A170" s="58">
        <v>41076</v>
      </c>
    </row>
    <row r="171" spans="1:1">
      <c r="A171" s="58">
        <v>41077</v>
      </c>
    </row>
    <row r="172" spans="1:1">
      <c r="A172" s="58">
        <v>41078</v>
      </c>
    </row>
    <row r="173" spans="1:1">
      <c r="A173" s="58">
        <v>41079</v>
      </c>
    </row>
    <row r="174" spans="1:1">
      <c r="A174" s="58">
        <v>41080</v>
      </c>
    </row>
    <row r="175" spans="1:1">
      <c r="A175" s="58">
        <v>41081</v>
      </c>
    </row>
    <row r="176" spans="1:1">
      <c r="A176" s="58">
        <v>41082</v>
      </c>
    </row>
    <row r="177" spans="1:1">
      <c r="A177" s="58">
        <v>41083</v>
      </c>
    </row>
    <row r="178" spans="1:1">
      <c r="A178" s="58">
        <v>41084</v>
      </c>
    </row>
    <row r="179" spans="1:1">
      <c r="A179" s="58">
        <v>41085</v>
      </c>
    </row>
    <row r="180" spans="1:1">
      <c r="A180" s="58">
        <v>41086</v>
      </c>
    </row>
    <row r="181" spans="1:1">
      <c r="A181" s="58">
        <v>41087</v>
      </c>
    </row>
    <row r="182" spans="1:1">
      <c r="A182" s="58">
        <v>41088</v>
      </c>
    </row>
    <row r="183" spans="1:1">
      <c r="A183" s="58">
        <v>41089</v>
      </c>
    </row>
    <row r="184" spans="1:1">
      <c r="A184" s="58">
        <v>41090</v>
      </c>
    </row>
    <row r="185" spans="1:1">
      <c r="A185" s="58">
        <v>41091</v>
      </c>
    </row>
    <row r="186" spans="1:1">
      <c r="A186" s="58">
        <v>41092</v>
      </c>
    </row>
    <row r="187" spans="1:1">
      <c r="A187" s="58">
        <v>41093</v>
      </c>
    </row>
    <row r="188" spans="1:1">
      <c r="A188" s="58">
        <v>41094</v>
      </c>
    </row>
    <row r="189" spans="1:1">
      <c r="A189" s="58">
        <v>41095</v>
      </c>
    </row>
    <row r="190" spans="1:1">
      <c r="A190" s="58">
        <v>41096</v>
      </c>
    </row>
    <row r="191" spans="1:1">
      <c r="A191" s="58">
        <v>41097</v>
      </c>
    </row>
    <row r="192" spans="1:1">
      <c r="A192" s="58">
        <v>41098</v>
      </c>
    </row>
    <row r="193" spans="1:1">
      <c r="A193" s="58">
        <v>41099</v>
      </c>
    </row>
    <row r="194" spans="1:1">
      <c r="A194" s="58">
        <v>41100</v>
      </c>
    </row>
    <row r="195" spans="1:1">
      <c r="A195" s="58">
        <v>41101</v>
      </c>
    </row>
    <row r="196" spans="1:1">
      <c r="A196" s="58">
        <v>41102</v>
      </c>
    </row>
    <row r="197" spans="1:1">
      <c r="A197" s="58">
        <v>41103</v>
      </c>
    </row>
    <row r="198" spans="1:1">
      <c r="A198" s="58">
        <v>41104</v>
      </c>
    </row>
    <row r="199" spans="1:1">
      <c r="A199" s="58">
        <v>41105</v>
      </c>
    </row>
    <row r="200" spans="1:1">
      <c r="A200" s="58">
        <v>41106</v>
      </c>
    </row>
    <row r="201" spans="1:1">
      <c r="A201" s="58">
        <v>41107</v>
      </c>
    </row>
    <row r="202" spans="1:1">
      <c r="A202" s="58">
        <v>41108</v>
      </c>
    </row>
    <row r="203" spans="1:1">
      <c r="A203" s="58">
        <v>41109</v>
      </c>
    </row>
    <row r="204" spans="1:1">
      <c r="A204" s="58">
        <v>41110</v>
      </c>
    </row>
    <row r="205" spans="1:1">
      <c r="A205" s="58">
        <v>41111</v>
      </c>
    </row>
    <row r="206" spans="1:1">
      <c r="A206" s="58">
        <v>41112</v>
      </c>
    </row>
    <row r="207" spans="1:1">
      <c r="A207" s="58">
        <v>41113</v>
      </c>
    </row>
    <row r="208" spans="1:1">
      <c r="A208" s="58">
        <v>41114</v>
      </c>
    </row>
    <row r="209" spans="1:1">
      <c r="A209" s="58">
        <v>41115</v>
      </c>
    </row>
    <row r="210" spans="1:1">
      <c r="A210" s="58">
        <v>41116</v>
      </c>
    </row>
    <row r="211" spans="1:1">
      <c r="A211" s="58">
        <v>41117</v>
      </c>
    </row>
    <row r="212" spans="1:1">
      <c r="A212" s="58">
        <v>41118</v>
      </c>
    </row>
    <row r="213" spans="1:1">
      <c r="A213" s="58">
        <v>41119</v>
      </c>
    </row>
    <row r="214" spans="1:1">
      <c r="A214" s="58">
        <v>41120</v>
      </c>
    </row>
    <row r="215" spans="1:1">
      <c r="A215" s="58">
        <v>41121</v>
      </c>
    </row>
    <row r="216" spans="1:1">
      <c r="A216" s="58">
        <v>41122</v>
      </c>
    </row>
    <row r="217" spans="1:1">
      <c r="A217" s="58">
        <v>41123</v>
      </c>
    </row>
    <row r="218" spans="1:1">
      <c r="A218" s="58">
        <v>41124</v>
      </c>
    </row>
    <row r="219" spans="1:1">
      <c r="A219" s="58">
        <v>41125</v>
      </c>
    </row>
    <row r="220" spans="1:1">
      <c r="A220" s="58">
        <v>41126</v>
      </c>
    </row>
    <row r="221" spans="1:1">
      <c r="A221" s="58">
        <v>41127</v>
      </c>
    </row>
    <row r="222" spans="1:1">
      <c r="A222" s="58">
        <v>41128</v>
      </c>
    </row>
    <row r="223" spans="1:1">
      <c r="A223" s="58">
        <v>41129</v>
      </c>
    </row>
    <row r="224" spans="1:1">
      <c r="A224" s="58">
        <v>41130</v>
      </c>
    </row>
    <row r="225" spans="1:1">
      <c r="A225" s="58">
        <v>41131</v>
      </c>
    </row>
    <row r="226" spans="1:1">
      <c r="A226" s="58">
        <v>41132</v>
      </c>
    </row>
    <row r="227" spans="1:1">
      <c r="A227" s="58">
        <v>41133</v>
      </c>
    </row>
    <row r="228" spans="1:1">
      <c r="A228" s="58">
        <v>41134</v>
      </c>
    </row>
    <row r="229" spans="1:1">
      <c r="A229" s="58">
        <v>41135</v>
      </c>
    </row>
    <row r="230" spans="1:1">
      <c r="A230" s="58">
        <v>41136</v>
      </c>
    </row>
    <row r="231" spans="1:1">
      <c r="A231" s="58">
        <v>41137</v>
      </c>
    </row>
    <row r="232" spans="1:1">
      <c r="A232" s="58">
        <v>41138</v>
      </c>
    </row>
    <row r="233" spans="1:1">
      <c r="A233" s="58">
        <v>41139</v>
      </c>
    </row>
    <row r="234" spans="1:1">
      <c r="A234" s="58">
        <v>41140</v>
      </c>
    </row>
    <row r="235" spans="1:1">
      <c r="A235" s="58">
        <v>41141</v>
      </c>
    </row>
    <row r="236" spans="1:1">
      <c r="A236" s="58">
        <v>41142</v>
      </c>
    </row>
    <row r="237" spans="1:1">
      <c r="A237" s="58">
        <v>41143</v>
      </c>
    </row>
    <row r="238" spans="1:1">
      <c r="A238" s="58">
        <v>41144</v>
      </c>
    </row>
    <row r="239" spans="1:1">
      <c r="A239" s="58">
        <v>41145</v>
      </c>
    </row>
    <row r="240" spans="1:1">
      <c r="A240" s="58">
        <v>41146</v>
      </c>
    </row>
    <row r="241" spans="1:1">
      <c r="A241" s="58">
        <v>41147</v>
      </c>
    </row>
    <row r="242" spans="1:1">
      <c r="A242" s="58">
        <v>41148</v>
      </c>
    </row>
    <row r="243" spans="1:1">
      <c r="A243" s="58">
        <v>41149</v>
      </c>
    </row>
    <row r="244" spans="1:1">
      <c r="A244" s="58">
        <v>41150</v>
      </c>
    </row>
    <row r="245" spans="1:1">
      <c r="A245" s="58">
        <v>41151</v>
      </c>
    </row>
    <row r="246" spans="1:1">
      <c r="A246" s="58">
        <v>41152</v>
      </c>
    </row>
    <row r="247" spans="1:1">
      <c r="A247" s="58">
        <v>41153</v>
      </c>
    </row>
    <row r="248" spans="1:1">
      <c r="A248" s="58">
        <v>41154</v>
      </c>
    </row>
    <row r="249" spans="1:1">
      <c r="A249" s="58">
        <v>41155</v>
      </c>
    </row>
    <row r="250" spans="1:1">
      <c r="A250" s="58">
        <v>41156</v>
      </c>
    </row>
    <row r="251" spans="1:1">
      <c r="A251" s="58">
        <v>41157</v>
      </c>
    </row>
    <row r="252" spans="1:1">
      <c r="A252" s="58">
        <v>41158</v>
      </c>
    </row>
    <row r="253" spans="1:1">
      <c r="A253" s="58">
        <v>41159</v>
      </c>
    </row>
    <row r="254" spans="1:1">
      <c r="A254" s="58">
        <v>41160</v>
      </c>
    </row>
    <row r="255" spans="1:1">
      <c r="A255" s="58">
        <v>41161</v>
      </c>
    </row>
    <row r="256" spans="1:1">
      <c r="A256" s="58">
        <v>41162</v>
      </c>
    </row>
    <row r="257" spans="1:1">
      <c r="A257" s="58">
        <v>41163</v>
      </c>
    </row>
    <row r="258" spans="1:1">
      <c r="A258" s="58">
        <v>41164</v>
      </c>
    </row>
    <row r="259" spans="1:1">
      <c r="A259" s="58">
        <v>41165</v>
      </c>
    </row>
    <row r="260" spans="1:1">
      <c r="A260" s="58">
        <v>41166</v>
      </c>
    </row>
    <row r="261" spans="1:1">
      <c r="A261" s="58">
        <v>41167</v>
      </c>
    </row>
    <row r="262" spans="1:1">
      <c r="A262" s="58">
        <v>41168</v>
      </c>
    </row>
    <row r="263" spans="1:1">
      <c r="A263" s="58">
        <v>41169</v>
      </c>
    </row>
    <row r="264" spans="1:1">
      <c r="A264" s="58">
        <v>41170</v>
      </c>
    </row>
    <row r="265" spans="1:1">
      <c r="A265" s="58">
        <v>41171</v>
      </c>
    </row>
    <row r="266" spans="1:1">
      <c r="A266" s="58">
        <v>41172</v>
      </c>
    </row>
    <row r="267" spans="1:1">
      <c r="A267" s="58">
        <v>41173</v>
      </c>
    </row>
    <row r="268" spans="1:1">
      <c r="A268" s="58">
        <v>41174</v>
      </c>
    </row>
    <row r="269" spans="1:1">
      <c r="A269" s="58">
        <v>41175</v>
      </c>
    </row>
    <row r="270" spans="1:1">
      <c r="A270" s="58">
        <v>41176</v>
      </c>
    </row>
    <row r="271" spans="1:1">
      <c r="A271" s="58">
        <v>41177</v>
      </c>
    </row>
    <row r="272" spans="1:1">
      <c r="A272" s="58">
        <v>41178</v>
      </c>
    </row>
    <row r="273" spans="1:1">
      <c r="A273" s="58">
        <v>41179</v>
      </c>
    </row>
    <row r="274" spans="1:1">
      <c r="A274" s="58">
        <v>41180</v>
      </c>
    </row>
    <row r="275" spans="1:1">
      <c r="A275" s="58">
        <v>41181</v>
      </c>
    </row>
    <row r="276" spans="1:1">
      <c r="A276" s="58">
        <v>41182</v>
      </c>
    </row>
    <row r="277" spans="1:1">
      <c r="A277" s="58">
        <v>41183</v>
      </c>
    </row>
    <row r="278" spans="1:1">
      <c r="A278" s="58">
        <v>41184</v>
      </c>
    </row>
    <row r="279" spans="1:1">
      <c r="A279" s="58">
        <v>41185</v>
      </c>
    </row>
    <row r="280" spans="1:1">
      <c r="A280" s="58">
        <v>41186</v>
      </c>
    </row>
    <row r="281" spans="1:1">
      <c r="A281" s="58">
        <v>41187</v>
      </c>
    </row>
    <row r="282" spans="1:1">
      <c r="A282" s="58">
        <v>41188</v>
      </c>
    </row>
    <row r="283" spans="1:1">
      <c r="A283" s="58">
        <v>41189</v>
      </c>
    </row>
    <row r="284" spans="1:1">
      <c r="A284" s="58">
        <v>41190</v>
      </c>
    </row>
    <row r="285" spans="1:1">
      <c r="A285" s="58">
        <v>41191</v>
      </c>
    </row>
    <row r="286" spans="1:1">
      <c r="A286" s="58">
        <v>41192</v>
      </c>
    </row>
    <row r="287" spans="1:1">
      <c r="A287" s="58">
        <v>41193</v>
      </c>
    </row>
    <row r="288" spans="1:1">
      <c r="A288" s="58">
        <v>41194</v>
      </c>
    </row>
    <row r="289" spans="1:1">
      <c r="A289" s="58">
        <v>41195</v>
      </c>
    </row>
    <row r="290" spans="1:1">
      <c r="A290" s="58">
        <v>41196</v>
      </c>
    </row>
    <row r="291" spans="1:1">
      <c r="A291" s="58">
        <v>41197</v>
      </c>
    </row>
    <row r="292" spans="1:1">
      <c r="A292" s="58">
        <v>41198</v>
      </c>
    </row>
    <row r="293" spans="1:1">
      <c r="A293" s="58">
        <v>41199</v>
      </c>
    </row>
    <row r="294" spans="1:1">
      <c r="A294" s="58">
        <v>41200</v>
      </c>
    </row>
    <row r="295" spans="1:1">
      <c r="A295" s="58">
        <v>41201</v>
      </c>
    </row>
    <row r="296" spans="1:1">
      <c r="A296" s="58">
        <v>41202</v>
      </c>
    </row>
    <row r="297" spans="1:1">
      <c r="A297" s="58">
        <v>41203</v>
      </c>
    </row>
    <row r="298" spans="1:1">
      <c r="A298" s="58">
        <v>41204</v>
      </c>
    </row>
    <row r="299" spans="1:1">
      <c r="A299" s="58">
        <v>41205</v>
      </c>
    </row>
    <row r="300" spans="1:1">
      <c r="A300" s="58">
        <v>41206</v>
      </c>
    </row>
    <row r="301" spans="1:1">
      <c r="A301" s="58">
        <v>41207</v>
      </c>
    </row>
    <row r="302" spans="1:1">
      <c r="A302" s="58">
        <v>41208</v>
      </c>
    </row>
    <row r="303" spans="1:1">
      <c r="A303" s="58">
        <v>41209</v>
      </c>
    </row>
    <row r="304" spans="1:1">
      <c r="A304" s="58">
        <v>41210</v>
      </c>
    </row>
    <row r="305" spans="1:1">
      <c r="A305" s="58">
        <v>41211</v>
      </c>
    </row>
    <row r="306" spans="1:1">
      <c r="A306" s="58">
        <v>41212</v>
      </c>
    </row>
    <row r="307" spans="1:1">
      <c r="A307" s="58">
        <v>41213</v>
      </c>
    </row>
    <row r="308" spans="1:1">
      <c r="A308" s="58">
        <v>41214</v>
      </c>
    </row>
    <row r="309" spans="1:1">
      <c r="A309" s="58">
        <v>41215</v>
      </c>
    </row>
    <row r="310" spans="1:1">
      <c r="A310" s="58">
        <v>41216</v>
      </c>
    </row>
    <row r="311" spans="1:1">
      <c r="A311" s="58">
        <v>41217</v>
      </c>
    </row>
    <row r="312" spans="1:1">
      <c r="A312" s="58">
        <v>41218</v>
      </c>
    </row>
    <row r="313" spans="1:1">
      <c r="A313" s="58">
        <v>41219</v>
      </c>
    </row>
    <row r="314" spans="1:1">
      <c r="A314" s="58">
        <v>41220</v>
      </c>
    </row>
    <row r="315" spans="1:1">
      <c r="A315" s="58">
        <v>41221</v>
      </c>
    </row>
    <row r="316" spans="1:1">
      <c r="A316" s="58">
        <v>41222</v>
      </c>
    </row>
    <row r="317" spans="1:1">
      <c r="A317" s="58">
        <v>41223</v>
      </c>
    </row>
    <row r="318" spans="1:1">
      <c r="A318" s="58">
        <v>41224</v>
      </c>
    </row>
    <row r="319" spans="1:1">
      <c r="A319" s="58">
        <v>41225</v>
      </c>
    </row>
    <row r="320" spans="1:1">
      <c r="A320" s="58">
        <v>41226</v>
      </c>
    </row>
    <row r="321" spans="1:1">
      <c r="A321" s="58">
        <v>41227</v>
      </c>
    </row>
    <row r="322" spans="1:1">
      <c r="A322" s="58">
        <v>41228</v>
      </c>
    </row>
    <row r="323" spans="1:1">
      <c r="A323" s="58">
        <v>41229</v>
      </c>
    </row>
    <row r="324" spans="1:1">
      <c r="A324" s="58">
        <v>41230</v>
      </c>
    </row>
    <row r="325" spans="1:1">
      <c r="A325" s="58">
        <v>41231</v>
      </c>
    </row>
    <row r="326" spans="1:1">
      <c r="A326" s="58">
        <v>41232</v>
      </c>
    </row>
    <row r="327" spans="1:1">
      <c r="A327" s="58">
        <v>41233</v>
      </c>
    </row>
    <row r="328" spans="1:1">
      <c r="A328" s="58">
        <v>41234</v>
      </c>
    </row>
    <row r="329" spans="1:1">
      <c r="A329" s="58">
        <v>41235</v>
      </c>
    </row>
    <row r="330" spans="1:1">
      <c r="A330" s="58">
        <v>41236</v>
      </c>
    </row>
    <row r="331" spans="1:1">
      <c r="A331" s="58">
        <v>41237</v>
      </c>
    </row>
    <row r="332" spans="1:1">
      <c r="A332" s="58">
        <v>41238</v>
      </c>
    </row>
    <row r="333" spans="1:1">
      <c r="A333" s="58">
        <v>41239</v>
      </c>
    </row>
    <row r="334" spans="1:1">
      <c r="A334" s="58">
        <v>41240</v>
      </c>
    </row>
    <row r="335" spans="1:1">
      <c r="A335" s="58">
        <v>41241</v>
      </c>
    </row>
    <row r="336" spans="1:1">
      <c r="A336" s="58">
        <v>41242</v>
      </c>
    </row>
    <row r="337" spans="1:1">
      <c r="A337" s="58">
        <v>41243</v>
      </c>
    </row>
    <row r="338" spans="1:1">
      <c r="A338" s="58">
        <v>41244</v>
      </c>
    </row>
    <row r="339" spans="1:1">
      <c r="A339" s="58">
        <v>41245</v>
      </c>
    </row>
    <row r="340" spans="1:1">
      <c r="A340" s="58">
        <v>41246</v>
      </c>
    </row>
    <row r="341" spans="1:1">
      <c r="A341" s="58">
        <v>41247</v>
      </c>
    </row>
    <row r="342" spans="1:1">
      <c r="A342" s="58">
        <v>41248</v>
      </c>
    </row>
    <row r="343" spans="1:1">
      <c r="A343" s="58">
        <v>41249</v>
      </c>
    </row>
    <row r="344" spans="1:1">
      <c r="A344" s="58">
        <v>41250</v>
      </c>
    </row>
    <row r="345" spans="1:1">
      <c r="A345" s="58">
        <v>41251</v>
      </c>
    </row>
    <row r="346" spans="1:1">
      <c r="A346" s="58">
        <v>41252</v>
      </c>
    </row>
    <row r="347" spans="1:1">
      <c r="A347" s="58">
        <v>41253</v>
      </c>
    </row>
    <row r="348" spans="1:1">
      <c r="A348" s="58">
        <v>41254</v>
      </c>
    </row>
    <row r="349" spans="1:1">
      <c r="A349" s="58">
        <v>41255</v>
      </c>
    </row>
    <row r="350" spans="1:1">
      <c r="A350" s="58">
        <v>41256</v>
      </c>
    </row>
    <row r="351" spans="1:1">
      <c r="A351" s="58">
        <v>41257</v>
      </c>
    </row>
    <row r="352" spans="1:1">
      <c r="A352" s="58">
        <v>41258</v>
      </c>
    </row>
    <row r="353" spans="1:1">
      <c r="A353" s="58">
        <v>41259</v>
      </c>
    </row>
    <row r="354" spans="1:1">
      <c r="A354" s="58">
        <v>41260</v>
      </c>
    </row>
    <row r="355" spans="1:1">
      <c r="A355" s="58">
        <v>41261</v>
      </c>
    </row>
    <row r="356" spans="1:1">
      <c r="A356" s="58">
        <v>41262</v>
      </c>
    </row>
    <row r="357" spans="1:1">
      <c r="A357" s="58">
        <v>41263</v>
      </c>
    </row>
    <row r="358" spans="1:1">
      <c r="A358" s="58">
        <v>41264</v>
      </c>
    </row>
    <row r="359" spans="1:1">
      <c r="A359" s="58">
        <v>41265</v>
      </c>
    </row>
    <row r="360" spans="1:1">
      <c r="A360" s="58">
        <v>41266</v>
      </c>
    </row>
    <row r="361" spans="1:1">
      <c r="A361" s="58">
        <v>41267</v>
      </c>
    </row>
    <row r="362" spans="1:1">
      <c r="A362" s="58">
        <v>41268</v>
      </c>
    </row>
    <row r="363" spans="1:1">
      <c r="A363" s="58">
        <v>41269</v>
      </c>
    </row>
    <row r="364" spans="1:1">
      <c r="A364" s="58">
        <v>41270</v>
      </c>
    </row>
    <row r="365" spans="1:1">
      <c r="A365" s="58">
        <v>41271</v>
      </c>
    </row>
    <row r="366" spans="1:1">
      <c r="A366" s="58">
        <v>41272</v>
      </c>
    </row>
    <row r="367" spans="1:1">
      <c r="A367" s="58">
        <v>41273</v>
      </c>
    </row>
    <row r="368" spans="1:1">
      <c r="A368" s="58">
        <v>41274</v>
      </c>
    </row>
    <row r="369" spans="1:1">
      <c r="A369" s="58">
        <v>41275</v>
      </c>
    </row>
    <row r="370" spans="1:1">
      <c r="A370" s="58">
        <v>41276</v>
      </c>
    </row>
    <row r="371" spans="1:1">
      <c r="A371" s="58">
        <v>41277</v>
      </c>
    </row>
    <row r="372" spans="1:1">
      <c r="A372" s="58">
        <v>41278</v>
      </c>
    </row>
    <row r="373" spans="1:1">
      <c r="A373" s="58">
        <v>41279</v>
      </c>
    </row>
    <row r="374" spans="1:1">
      <c r="A374" s="58">
        <v>41280</v>
      </c>
    </row>
    <row r="375" spans="1:1">
      <c r="A375" s="58">
        <v>41281</v>
      </c>
    </row>
    <row r="376" spans="1:1">
      <c r="A376" s="58">
        <v>41282</v>
      </c>
    </row>
    <row r="377" spans="1:1">
      <c r="A377" s="58">
        <v>41283</v>
      </c>
    </row>
    <row r="378" spans="1:1">
      <c r="A378" s="58">
        <v>41284</v>
      </c>
    </row>
    <row r="379" spans="1:1">
      <c r="A379" s="58">
        <v>41285</v>
      </c>
    </row>
    <row r="380" spans="1:1">
      <c r="A380" s="58">
        <v>41286</v>
      </c>
    </row>
    <row r="381" spans="1:1">
      <c r="A381" s="58">
        <v>41287</v>
      </c>
    </row>
    <row r="382" spans="1:1">
      <c r="A382" s="58">
        <v>41288</v>
      </c>
    </row>
    <row r="383" spans="1:1">
      <c r="A383" s="58">
        <v>41289</v>
      </c>
    </row>
    <row r="384" spans="1:1">
      <c r="A384" s="58">
        <v>41290</v>
      </c>
    </row>
    <row r="385" spans="1:1">
      <c r="A385" s="58">
        <v>41291</v>
      </c>
    </row>
    <row r="386" spans="1:1">
      <c r="A386" s="58">
        <v>41292</v>
      </c>
    </row>
    <row r="387" spans="1:1">
      <c r="A387" s="58">
        <v>41293</v>
      </c>
    </row>
    <row r="388" spans="1:1">
      <c r="A388" s="58">
        <v>41294</v>
      </c>
    </row>
    <row r="389" spans="1:1">
      <c r="A389" s="58">
        <v>41295</v>
      </c>
    </row>
    <row r="390" spans="1:1">
      <c r="A390" s="58">
        <v>41296</v>
      </c>
    </row>
    <row r="391" spans="1:1">
      <c r="A391" s="58">
        <v>41297</v>
      </c>
    </row>
    <row r="392" spans="1:1">
      <c r="A392" s="58">
        <v>41298</v>
      </c>
    </row>
    <row r="393" spans="1:1">
      <c r="A393" s="58">
        <v>41299</v>
      </c>
    </row>
    <row r="394" spans="1:1">
      <c r="A394" s="58">
        <v>41300</v>
      </c>
    </row>
    <row r="395" spans="1:1">
      <c r="A395" s="58">
        <v>41301</v>
      </c>
    </row>
    <row r="396" spans="1:1">
      <c r="A396" s="58">
        <v>41302</v>
      </c>
    </row>
    <row r="397" spans="1:1">
      <c r="A397" s="58">
        <v>41303</v>
      </c>
    </row>
    <row r="398" spans="1:1">
      <c r="A398" s="58">
        <v>41304</v>
      </c>
    </row>
    <row r="399" spans="1:1">
      <c r="A399" s="58">
        <v>41305</v>
      </c>
    </row>
    <row r="400" spans="1:1">
      <c r="A400" s="58">
        <v>41306</v>
      </c>
    </row>
    <row r="401" spans="1:1">
      <c r="A401" s="58">
        <v>41307</v>
      </c>
    </row>
    <row r="402" spans="1:1">
      <c r="A402" s="58">
        <v>41308</v>
      </c>
    </row>
    <row r="403" spans="1:1">
      <c r="A403" s="58">
        <v>41309</v>
      </c>
    </row>
    <row r="404" spans="1:1">
      <c r="A404" s="58">
        <v>41310</v>
      </c>
    </row>
    <row r="405" spans="1:1">
      <c r="A405" s="58">
        <v>41311</v>
      </c>
    </row>
    <row r="406" spans="1:1">
      <c r="A406" s="58">
        <v>41312</v>
      </c>
    </row>
    <row r="407" spans="1:1">
      <c r="A407" s="58">
        <v>41313</v>
      </c>
    </row>
    <row r="408" spans="1:1">
      <c r="A408" s="58">
        <v>41314</v>
      </c>
    </row>
    <row r="409" spans="1:1">
      <c r="A409" s="58">
        <v>41315</v>
      </c>
    </row>
    <row r="410" spans="1:1">
      <c r="A410" s="58">
        <v>41316</v>
      </c>
    </row>
    <row r="411" spans="1:1">
      <c r="A411" s="58">
        <v>41317</v>
      </c>
    </row>
    <row r="412" spans="1:1">
      <c r="A412" s="58">
        <v>41318</v>
      </c>
    </row>
    <row r="413" spans="1:1">
      <c r="A413" s="58">
        <v>41319</v>
      </c>
    </row>
    <row r="414" spans="1:1">
      <c r="A414" s="58">
        <v>41320</v>
      </c>
    </row>
    <row r="415" spans="1:1">
      <c r="A415" s="58">
        <v>41321</v>
      </c>
    </row>
    <row r="416" spans="1:1">
      <c r="A416" s="58">
        <v>41322</v>
      </c>
    </row>
    <row r="417" spans="1:1">
      <c r="A417" s="58">
        <v>41323</v>
      </c>
    </row>
    <row r="418" spans="1:1">
      <c r="A418" s="58">
        <v>41324</v>
      </c>
    </row>
    <row r="419" spans="1:1">
      <c r="A419" s="58">
        <v>41325</v>
      </c>
    </row>
    <row r="420" spans="1:1">
      <c r="A420" s="58">
        <v>41326</v>
      </c>
    </row>
    <row r="421" spans="1:1">
      <c r="A421" s="58">
        <v>41327</v>
      </c>
    </row>
    <row r="422" spans="1:1">
      <c r="A422" s="58">
        <v>41328</v>
      </c>
    </row>
    <row r="423" spans="1:1">
      <c r="A423" s="58">
        <v>41329</v>
      </c>
    </row>
    <row r="424" spans="1:1">
      <c r="A424" s="58">
        <v>41330</v>
      </c>
    </row>
    <row r="425" spans="1:1">
      <c r="A425" s="58">
        <v>41331</v>
      </c>
    </row>
    <row r="426" spans="1:1">
      <c r="A426" s="58">
        <v>41332</v>
      </c>
    </row>
    <row r="427" spans="1:1">
      <c r="A427" s="58">
        <v>41333</v>
      </c>
    </row>
    <row r="428" spans="1:1">
      <c r="A428" s="58">
        <v>41334</v>
      </c>
    </row>
    <row r="429" spans="1:1">
      <c r="A429" s="58">
        <v>41335</v>
      </c>
    </row>
    <row r="430" spans="1:1">
      <c r="A430" s="58">
        <v>41336</v>
      </c>
    </row>
    <row r="431" spans="1:1">
      <c r="A431" s="58">
        <v>41337</v>
      </c>
    </row>
    <row r="432" spans="1:1">
      <c r="A432" s="58">
        <v>41338</v>
      </c>
    </row>
    <row r="433" spans="1:1">
      <c r="A433" s="58">
        <v>41339</v>
      </c>
    </row>
    <row r="434" spans="1:1">
      <c r="A434" s="58">
        <v>41340</v>
      </c>
    </row>
    <row r="435" spans="1:1">
      <c r="A435" s="58">
        <v>41341</v>
      </c>
    </row>
    <row r="436" spans="1:1">
      <c r="A436" s="58">
        <v>41342</v>
      </c>
    </row>
    <row r="437" spans="1:1">
      <c r="A437" s="58">
        <v>41343</v>
      </c>
    </row>
    <row r="438" spans="1:1">
      <c r="A438" s="58">
        <v>41344</v>
      </c>
    </row>
    <row r="439" spans="1:1">
      <c r="A439" s="58">
        <v>41345</v>
      </c>
    </row>
    <row r="440" spans="1:1">
      <c r="A440" s="58">
        <v>41346</v>
      </c>
    </row>
    <row r="441" spans="1:1">
      <c r="A441" s="58">
        <v>41347</v>
      </c>
    </row>
    <row r="442" spans="1:1">
      <c r="A442" s="58">
        <v>41348</v>
      </c>
    </row>
    <row r="443" spans="1:1">
      <c r="A443" s="58">
        <v>41349</v>
      </c>
    </row>
    <row r="444" spans="1:1">
      <c r="A444" s="58">
        <v>41350</v>
      </c>
    </row>
    <row r="445" spans="1:1">
      <c r="A445" s="58">
        <v>41351</v>
      </c>
    </row>
    <row r="446" spans="1:1">
      <c r="A446" s="58">
        <v>41352</v>
      </c>
    </row>
    <row r="447" spans="1:1">
      <c r="A447" s="58">
        <v>41353</v>
      </c>
    </row>
    <row r="448" spans="1:1">
      <c r="A448" s="58">
        <v>41354</v>
      </c>
    </row>
    <row r="449" spans="1:1">
      <c r="A449" s="58">
        <v>41355</v>
      </c>
    </row>
    <row r="450" spans="1:1">
      <c r="A450" s="58">
        <v>41356</v>
      </c>
    </row>
    <row r="451" spans="1:1">
      <c r="A451" s="58">
        <v>41357</v>
      </c>
    </row>
    <row r="452" spans="1:1">
      <c r="A452" s="58">
        <v>41358</v>
      </c>
    </row>
    <row r="453" spans="1:1">
      <c r="A453" s="58">
        <v>41359</v>
      </c>
    </row>
    <row r="454" spans="1:1">
      <c r="A454" s="58">
        <v>41360</v>
      </c>
    </row>
    <row r="455" spans="1:1">
      <c r="A455" s="58">
        <v>41361</v>
      </c>
    </row>
    <row r="456" spans="1:1">
      <c r="A456" s="58">
        <v>41362</v>
      </c>
    </row>
    <row r="457" spans="1:1">
      <c r="A457" s="58">
        <v>41363</v>
      </c>
    </row>
    <row r="458" spans="1:1">
      <c r="A458" s="58">
        <v>41364</v>
      </c>
    </row>
    <row r="459" spans="1:1">
      <c r="A459" s="58">
        <v>41365</v>
      </c>
    </row>
    <row r="460" spans="1:1">
      <c r="A460" s="58">
        <v>41366</v>
      </c>
    </row>
    <row r="461" spans="1:1">
      <c r="A461" s="58">
        <v>41367</v>
      </c>
    </row>
    <row r="462" spans="1:1">
      <c r="A462" s="58">
        <v>41368</v>
      </c>
    </row>
    <row r="463" spans="1:1">
      <c r="A463" s="58">
        <v>41369</v>
      </c>
    </row>
    <row r="464" spans="1:1">
      <c r="A464" s="58">
        <v>41370</v>
      </c>
    </row>
    <row r="465" spans="1:1">
      <c r="A465" s="58">
        <v>41371</v>
      </c>
    </row>
    <row r="466" spans="1:1">
      <c r="A466" s="58">
        <v>41372</v>
      </c>
    </row>
    <row r="467" spans="1:1">
      <c r="A467" s="58">
        <v>41373</v>
      </c>
    </row>
    <row r="468" spans="1:1">
      <c r="A468" s="58">
        <v>41374</v>
      </c>
    </row>
    <row r="469" spans="1:1">
      <c r="A469" s="58">
        <v>41375</v>
      </c>
    </row>
    <row r="470" spans="1:1">
      <c r="A470" s="58">
        <v>41376</v>
      </c>
    </row>
    <row r="471" spans="1:1">
      <c r="A471" s="58">
        <v>41377</v>
      </c>
    </row>
    <row r="472" spans="1:1">
      <c r="A472" s="58">
        <v>41378</v>
      </c>
    </row>
    <row r="473" spans="1:1">
      <c r="A473" s="58">
        <v>41379</v>
      </c>
    </row>
    <row r="474" spans="1:1">
      <c r="A474" s="58">
        <v>41380</v>
      </c>
    </row>
    <row r="475" spans="1:1">
      <c r="A475" s="58">
        <v>41381</v>
      </c>
    </row>
    <row r="476" spans="1:1">
      <c r="A476" s="58">
        <v>41382</v>
      </c>
    </row>
    <row r="477" spans="1:1">
      <c r="A477" s="58">
        <v>41383</v>
      </c>
    </row>
    <row r="478" spans="1:1">
      <c r="A478" s="58">
        <v>41384</v>
      </c>
    </row>
    <row r="479" spans="1:1">
      <c r="A479" s="58">
        <v>41385</v>
      </c>
    </row>
    <row r="480" spans="1:1">
      <c r="A480" s="58">
        <v>41386</v>
      </c>
    </row>
    <row r="481" spans="1:1">
      <c r="A481" s="58">
        <v>41387</v>
      </c>
    </row>
    <row r="482" spans="1:1">
      <c r="A482" s="58">
        <v>41388</v>
      </c>
    </row>
    <row r="483" spans="1:1">
      <c r="A483" s="58">
        <v>41389</v>
      </c>
    </row>
    <row r="484" spans="1:1">
      <c r="A484" s="58">
        <v>41390</v>
      </c>
    </row>
    <row r="485" spans="1:1">
      <c r="A485" s="58">
        <v>41391</v>
      </c>
    </row>
    <row r="486" spans="1:1">
      <c r="A486" s="58">
        <v>41392</v>
      </c>
    </row>
    <row r="487" spans="1:1">
      <c r="A487" s="58">
        <v>41393</v>
      </c>
    </row>
    <row r="488" spans="1:1">
      <c r="A488" s="58">
        <v>41394</v>
      </c>
    </row>
    <row r="489" spans="1:1">
      <c r="A489" s="58">
        <v>41395</v>
      </c>
    </row>
    <row r="490" spans="1:1">
      <c r="A490" s="58">
        <v>41396</v>
      </c>
    </row>
    <row r="491" spans="1:1">
      <c r="A491" s="58">
        <v>41397</v>
      </c>
    </row>
    <row r="492" spans="1:1">
      <c r="A492" s="58">
        <v>41398</v>
      </c>
    </row>
    <row r="493" spans="1:1">
      <c r="A493" s="58">
        <v>41399</v>
      </c>
    </row>
    <row r="494" spans="1:1">
      <c r="A494" s="58">
        <v>41400</v>
      </c>
    </row>
    <row r="495" spans="1:1">
      <c r="A495" s="58">
        <v>41401</v>
      </c>
    </row>
    <row r="496" spans="1:1">
      <c r="A496" s="58">
        <v>41402</v>
      </c>
    </row>
    <row r="497" spans="1:1">
      <c r="A497" s="58">
        <v>41403</v>
      </c>
    </row>
    <row r="498" spans="1:1">
      <c r="A498" s="58">
        <v>41404</v>
      </c>
    </row>
    <row r="499" spans="1:1">
      <c r="A499" s="58">
        <v>41405</v>
      </c>
    </row>
    <row r="500" spans="1:1">
      <c r="A500" s="58">
        <v>41406</v>
      </c>
    </row>
    <row r="501" spans="1:1">
      <c r="A501" s="58">
        <v>41407</v>
      </c>
    </row>
    <row r="502" spans="1:1">
      <c r="A502" s="58">
        <v>41408</v>
      </c>
    </row>
    <row r="503" spans="1:1">
      <c r="A503" s="58">
        <v>41409</v>
      </c>
    </row>
    <row r="504" spans="1:1">
      <c r="A504" s="58">
        <v>41410</v>
      </c>
    </row>
    <row r="505" spans="1:1">
      <c r="A505" s="58">
        <v>41411</v>
      </c>
    </row>
    <row r="506" spans="1:1">
      <c r="A506" s="58">
        <v>41412</v>
      </c>
    </row>
    <row r="507" spans="1:1">
      <c r="A507" s="58">
        <v>41413</v>
      </c>
    </row>
    <row r="508" spans="1:1">
      <c r="A508" s="58">
        <v>41414</v>
      </c>
    </row>
    <row r="509" spans="1:1">
      <c r="A509" s="58">
        <v>41415</v>
      </c>
    </row>
    <row r="510" spans="1:1">
      <c r="A510" s="58">
        <v>41416</v>
      </c>
    </row>
    <row r="511" spans="1:1">
      <c r="A511" s="58">
        <v>41417</v>
      </c>
    </row>
    <row r="512" spans="1:1">
      <c r="A512" s="58">
        <v>41418</v>
      </c>
    </row>
    <row r="513" spans="1:1">
      <c r="A513" s="58">
        <v>41419</v>
      </c>
    </row>
    <row r="514" spans="1:1">
      <c r="A514" s="58">
        <v>41420</v>
      </c>
    </row>
    <row r="515" spans="1:1">
      <c r="A515" s="58">
        <v>41421</v>
      </c>
    </row>
    <row r="516" spans="1:1">
      <c r="A516" s="58">
        <v>41422</v>
      </c>
    </row>
    <row r="517" spans="1:1">
      <c r="A517" s="58">
        <v>41423</v>
      </c>
    </row>
    <row r="518" spans="1:1">
      <c r="A518" s="58">
        <v>41424</v>
      </c>
    </row>
    <row r="519" spans="1:1">
      <c r="A519" s="58">
        <v>41425</v>
      </c>
    </row>
    <row r="520" spans="1:1">
      <c r="A520" s="58">
        <v>41426</v>
      </c>
    </row>
    <row r="521" spans="1:1">
      <c r="A521" s="58">
        <v>41427</v>
      </c>
    </row>
    <row r="522" spans="1:1">
      <c r="A522" s="58">
        <v>41428</v>
      </c>
    </row>
    <row r="523" spans="1:1">
      <c r="A523" s="58">
        <v>41429</v>
      </c>
    </row>
    <row r="524" spans="1:1">
      <c r="A524" s="58">
        <v>41430</v>
      </c>
    </row>
    <row r="525" spans="1:1">
      <c r="A525" s="58">
        <v>41431</v>
      </c>
    </row>
    <row r="526" spans="1:1">
      <c r="A526" s="58">
        <v>41432</v>
      </c>
    </row>
    <row r="527" spans="1:1">
      <c r="A527" s="58">
        <v>41433</v>
      </c>
    </row>
    <row r="528" spans="1:1">
      <c r="A528" s="58">
        <v>41434</v>
      </c>
    </row>
    <row r="529" spans="1:1">
      <c r="A529" s="58">
        <v>41435</v>
      </c>
    </row>
    <row r="530" spans="1:1">
      <c r="A530" s="58">
        <v>41436</v>
      </c>
    </row>
    <row r="531" spans="1:1">
      <c r="A531" s="58">
        <v>41437</v>
      </c>
    </row>
    <row r="532" spans="1:1">
      <c r="A532" s="58">
        <v>41438</v>
      </c>
    </row>
    <row r="533" spans="1:1">
      <c r="A533" s="58">
        <v>41439</v>
      </c>
    </row>
    <row r="534" spans="1:1">
      <c r="A534" s="58">
        <v>41440</v>
      </c>
    </row>
    <row r="535" spans="1:1">
      <c r="A535" s="58">
        <v>41441</v>
      </c>
    </row>
    <row r="536" spans="1:1">
      <c r="A536" s="58">
        <v>41442</v>
      </c>
    </row>
    <row r="537" spans="1:1">
      <c r="A537" s="58">
        <v>41443</v>
      </c>
    </row>
    <row r="538" spans="1:1">
      <c r="A538" s="58">
        <v>41444</v>
      </c>
    </row>
    <row r="539" spans="1:1">
      <c r="A539" s="58">
        <v>41445</v>
      </c>
    </row>
    <row r="540" spans="1:1">
      <c r="A540" s="58">
        <v>41446</v>
      </c>
    </row>
    <row r="541" spans="1:1">
      <c r="A541" s="58">
        <v>41447</v>
      </c>
    </row>
    <row r="542" spans="1:1">
      <c r="A542" s="58">
        <v>41448</v>
      </c>
    </row>
    <row r="543" spans="1:1">
      <c r="A543" s="58">
        <v>41449</v>
      </c>
    </row>
    <row r="544" spans="1:1">
      <c r="A544" s="58">
        <v>41450</v>
      </c>
    </row>
    <row r="545" spans="1:1">
      <c r="A545" s="58">
        <v>41451</v>
      </c>
    </row>
    <row r="546" spans="1:1">
      <c r="A546" s="58">
        <v>41452</v>
      </c>
    </row>
    <row r="547" spans="1:1">
      <c r="A547" s="58">
        <v>41453</v>
      </c>
    </row>
    <row r="548" spans="1:1">
      <c r="A548" s="58">
        <v>41454</v>
      </c>
    </row>
    <row r="549" spans="1:1">
      <c r="A549" s="58">
        <v>41455</v>
      </c>
    </row>
    <row r="550" spans="1:1">
      <c r="A550" s="58">
        <v>41456</v>
      </c>
    </row>
    <row r="551" spans="1:1">
      <c r="A551" s="58">
        <v>41457</v>
      </c>
    </row>
    <row r="552" spans="1:1">
      <c r="A552" s="58">
        <v>41458</v>
      </c>
    </row>
    <row r="553" spans="1:1">
      <c r="A553" s="58">
        <v>41459</v>
      </c>
    </row>
    <row r="554" spans="1:1">
      <c r="A554" s="58">
        <v>41460</v>
      </c>
    </row>
    <row r="555" spans="1:1">
      <c r="A555" s="58">
        <v>41461</v>
      </c>
    </row>
    <row r="556" spans="1:1">
      <c r="A556" s="58">
        <v>41462</v>
      </c>
    </row>
    <row r="557" spans="1:1">
      <c r="A557" s="58">
        <v>41463</v>
      </c>
    </row>
    <row r="558" spans="1:1">
      <c r="A558" s="58">
        <v>41464</v>
      </c>
    </row>
    <row r="559" spans="1:1">
      <c r="A559" s="58">
        <v>41465</v>
      </c>
    </row>
    <row r="560" spans="1:1">
      <c r="A560" s="58">
        <v>41466</v>
      </c>
    </row>
    <row r="561" spans="1:1">
      <c r="A561" s="58">
        <v>41467</v>
      </c>
    </row>
    <row r="562" spans="1:1">
      <c r="A562" s="58">
        <v>41468</v>
      </c>
    </row>
    <row r="563" spans="1:1">
      <c r="A563" s="58">
        <v>41469</v>
      </c>
    </row>
    <row r="564" spans="1:1">
      <c r="A564" s="58">
        <v>41470</v>
      </c>
    </row>
    <row r="565" spans="1:1">
      <c r="A565" s="58">
        <v>41471</v>
      </c>
    </row>
    <row r="566" spans="1:1">
      <c r="A566" s="58">
        <v>41472</v>
      </c>
    </row>
    <row r="567" spans="1:1">
      <c r="A567" s="58">
        <v>41473</v>
      </c>
    </row>
    <row r="568" spans="1:1">
      <c r="A568" s="58">
        <v>41474</v>
      </c>
    </row>
    <row r="569" spans="1:1">
      <c r="A569" s="58">
        <v>41475</v>
      </c>
    </row>
    <row r="570" spans="1:1">
      <c r="A570" s="58">
        <v>41476</v>
      </c>
    </row>
    <row r="571" spans="1:1">
      <c r="A571" s="58">
        <v>41477</v>
      </c>
    </row>
    <row r="572" spans="1:1">
      <c r="A572" s="58">
        <v>41478</v>
      </c>
    </row>
    <row r="573" spans="1:1">
      <c r="A573" s="58">
        <v>41479</v>
      </c>
    </row>
    <row r="574" spans="1:1">
      <c r="A574" s="58">
        <v>41480</v>
      </c>
    </row>
    <row r="575" spans="1:1">
      <c r="A575" s="58">
        <v>41481</v>
      </c>
    </row>
    <row r="576" spans="1:1">
      <c r="A576" s="58">
        <v>41482</v>
      </c>
    </row>
    <row r="577" spans="1:1">
      <c r="A577" s="58">
        <v>41483</v>
      </c>
    </row>
    <row r="578" spans="1:1">
      <c r="A578" s="58">
        <v>41484</v>
      </c>
    </row>
    <row r="579" spans="1:1">
      <c r="A579" s="58">
        <v>41485</v>
      </c>
    </row>
    <row r="580" spans="1:1">
      <c r="A580" s="58">
        <v>41486</v>
      </c>
    </row>
    <row r="581" spans="1:1">
      <c r="A581" s="58">
        <v>41487</v>
      </c>
    </row>
    <row r="582" spans="1:1">
      <c r="A582" s="58">
        <v>41488</v>
      </c>
    </row>
    <row r="583" spans="1:1">
      <c r="A583" s="58">
        <v>41489</v>
      </c>
    </row>
    <row r="584" spans="1:1">
      <c r="A584" s="58">
        <v>41490</v>
      </c>
    </row>
    <row r="585" spans="1:1">
      <c r="A585" s="58">
        <v>41491</v>
      </c>
    </row>
    <row r="586" spans="1:1">
      <c r="A586" s="58">
        <v>41492</v>
      </c>
    </row>
    <row r="587" spans="1:1">
      <c r="A587" s="58">
        <v>41493</v>
      </c>
    </row>
    <row r="588" spans="1:1">
      <c r="A588" s="58">
        <v>41494</v>
      </c>
    </row>
    <row r="589" spans="1:1">
      <c r="A589" s="58">
        <v>41495</v>
      </c>
    </row>
    <row r="590" spans="1:1">
      <c r="A590" s="58">
        <v>41496</v>
      </c>
    </row>
    <row r="591" spans="1:1">
      <c r="A591" s="58">
        <v>41497</v>
      </c>
    </row>
    <row r="592" spans="1:1">
      <c r="A592" s="58">
        <v>41498</v>
      </c>
    </row>
    <row r="593" spans="1:1">
      <c r="A593" s="58">
        <v>41499</v>
      </c>
    </row>
    <row r="594" spans="1:1">
      <c r="A594" s="58">
        <v>41500</v>
      </c>
    </row>
    <row r="595" spans="1:1">
      <c r="A595" s="58">
        <v>41501</v>
      </c>
    </row>
    <row r="596" spans="1:1">
      <c r="A596" s="58">
        <v>41502</v>
      </c>
    </row>
    <row r="597" spans="1:1">
      <c r="A597" s="58">
        <v>41503</v>
      </c>
    </row>
    <row r="598" spans="1:1">
      <c r="A598" s="58">
        <v>41504</v>
      </c>
    </row>
    <row r="599" spans="1:1">
      <c r="A599" s="58">
        <v>41505</v>
      </c>
    </row>
    <row r="600" spans="1:1">
      <c r="A600" s="58">
        <v>41506</v>
      </c>
    </row>
    <row r="601" spans="1:1">
      <c r="A601" s="58">
        <v>41507</v>
      </c>
    </row>
    <row r="602" spans="1:1">
      <c r="A602" s="58">
        <v>41508</v>
      </c>
    </row>
    <row r="603" spans="1:1">
      <c r="A603" s="58">
        <v>41509</v>
      </c>
    </row>
    <row r="604" spans="1:1">
      <c r="A604" s="58">
        <v>41510</v>
      </c>
    </row>
    <row r="605" spans="1:1">
      <c r="A605" s="58">
        <v>41511</v>
      </c>
    </row>
    <row r="606" spans="1:1">
      <c r="A606" s="58">
        <v>41512</v>
      </c>
    </row>
    <row r="607" spans="1:1">
      <c r="A607" s="58">
        <v>41513</v>
      </c>
    </row>
    <row r="608" spans="1:1">
      <c r="A608" s="58">
        <v>41514</v>
      </c>
    </row>
    <row r="609" spans="1:1">
      <c r="A609" s="58">
        <v>41515</v>
      </c>
    </row>
    <row r="610" spans="1:1">
      <c r="A610" s="58">
        <v>41516</v>
      </c>
    </row>
    <row r="611" spans="1:1">
      <c r="A611" s="58">
        <v>41517</v>
      </c>
    </row>
    <row r="612" spans="1:1">
      <c r="A612" s="58">
        <v>41518</v>
      </c>
    </row>
    <row r="613" spans="1:1">
      <c r="A613" s="58">
        <v>41519</v>
      </c>
    </row>
    <row r="614" spans="1:1">
      <c r="A614" s="58">
        <v>41520</v>
      </c>
    </row>
    <row r="615" spans="1:1">
      <c r="A615" s="58">
        <v>41521</v>
      </c>
    </row>
    <row r="616" spans="1:1">
      <c r="A616" s="58">
        <v>41522</v>
      </c>
    </row>
    <row r="617" spans="1:1">
      <c r="A617" s="58">
        <v>41523</v>
      </c>
    </row>
    <row r="618" spans="1:1">
      <c r="A618" s="58">
        <v>41524</v>
      </c>
    </row>
    <row r="619" spans="1:1">
      <c r="A619" s="58">
        <v>41525</v>
      </c>
    </row>
    <row r="620" spans="1:1">
      <c r="A620" s="58">
        <v>41526</v>
      </c>
    </row>
    <row r="621" spans="1:1">
      <c r="A621" s="58">
        <v>41527</v>
      </c>
    </row>
    <row r="622" spans="1:1">
      <c r="A622" s="58">
        <v>41528</v>
      </c>
    </row>
    <row r="623" spans="1:1">
      <c r="A623" s="58">
        <v>41529</v>
      </c>
    </row>
    <row r="624" spans="1:1">
      <c r="A624" s="58">
        <v>41530</v>
      </c>
    </row>
    <row r="625" spans="1:1">
      <c r="A625" s="58">
        <v>41531</v>
      </c>
    </row>
    <row r="626" spans="1:1">
      <c r="A626" s="58">
        <v>41532</v>
      </c>
    </row>
    <row r="627" spans="1:1">
      <c r="A627" s="58">
        <v>41533</v>
      </c>
    </row>
    <row r="628" spans="1:1">
      <c r="A628" s="58">
        <v>41534</v>
      </c>
    </row>
    <row r="629" spans="1:1">
      <c r="A629" s="58">
        <v>41535</v>
      </c>
    </row>
    <row r="630" spans="1:1">
      <c r="A630" s="58">
        <v>41536</v>
      </c>
    </row>
    <row r="631" spans="1:1">
      <c r="A631" s="58">
        <v>41537</v>
      </c>
    </row>
    <row r="632" spans="1:1">
      <c r="A632" s="58">
        <v>41538</v>
      </c>
    </row>
    <row r="633" spans="1:1">
      <c r="A633" s="58">
        <v>41539</v>
      </c>
    </row>
    <row r="634" spans="1:1">
      <c r="A634" s="58">
        <v>41540</v>
      </c>
    </row>
    <row r="635" spans="1:1">
      <c r="A635" s="58">
        <v>41541</v>
      </c>
    </row>
    <row r="636" spans="1:1">
      <c r="A636" s="58">
        <v>41542</v>
      </c>
    </row>
    <row r="637" spans="1:1">
      <c r="A637" s="58">
        <v>41543</v>
      </c>
    </row>
    <row r="638" spans="1:1">
      <c r="A638" s="58">
        <v>41544</v>
      </c>
    </row>
    <row r="639" spans="1:1">
      <c r="A639" s="58">
        <v>41545</v>
      </c>
    </row>
    <row r="640" spans="1:1">
      <c r="A640" s="58">
        <v>41546</v>
      </c>
    </row>
    <row r="641" spans="1:1">
      <c r="A641" s="58">
        <v>41547</v>
      </c>
    </row>
    <row r="642" spans="1:1">
      <c r="A642" s="58">
        <v>41548</v>
      </c>
    </row>
    <row r="643" spans="1:1">
      <c r="A643" s="58">
        <v>41549</v>
      </c>
    </row>
    <row r="644" spans="1:1">
      <c r="A644" s="58">
        <v>41550</v>
      </c>
    </row>
    <row r="645" spans="1:1">
      <c r="A645" s="58">
        <v>41551</v>
      </c>
    </row>
    <row r="646" spans="1:1">
      <c r="A646" s="58">
        <v>41552</v>
      </c>
    </row>
    <row r="647" spans="1:1">
      <c r="A647" s="58">
        <v>41553</v>
      </c>
    </row>
    <row r="648" spans="1:1">
      <c r="A648" s="58">
        <v>41554</v>
      </c>
    </row>
    <row r="649" spans="1:1">
      <c r="A649" s="58">
        <v>41555</v>
      </c>
    </row>
    <row r="650" spans="1:1">
      <c r="A650" s="58">
        <v>41556</v>
      </c>
    </row>
    <row r="651" spans="1:1">
      <c r="A651" s="58">
        <v>41557</v>
      </c>
    </row>
    <row r="652" spans="1:1">
      <c r="A652" s="58">
        <v>41558</v>
      </c>
    </row>
    <row r="653" spans="1:1">
      <c r="A653" s="58">
        <v>41559</v>
      </c>
    </row>
    <row r="654" spans="1:1">
      <c r="A654" s="58">
        <v>41560</v>
      </c>
    </row>
    <row r="655" spans="1:1">
      <c r="A655" s="58">
        <v>41561</v>
      </c>
    </row>
    <row r="656" spans="1:1">
      <c r="A656" s="58">
        <v>41562</v>
      </c>
    </row>
    <row r="657" spans="1:1">
      <c r="A657" s="58">
        <v>41563</v>
      </c>
    </row>
    <row r="658" spans="1:1">
      <c r="A658" s="58">
        <v>41564</v>
      </c>
    </row>
    <row r="659" spans="1:1">
      <c r="A659" s="58">
        <v>41565</v>
      </c>
    </row>
    <row r="660" spans="1:1">
      <c r="A660" s="58">
        <v>41566</v>
      </c>
    </row>
    <row r="661" spans="1:1">
      <c r="A661" s="58">
        <v>41567</v>
      </c>
    </row>
    <row r="662" spans="1:1">
      <c r="A662" s="58">
        <v>41568</v>
      </c>
    </row>
    <row r="663" spans="1:1">
      <c r="A663" s="58">
        <v>41569</v>
      </c>
    </row>
    <row r="664" spans="1:1">
      <c r="A664" s="58">
        <v>41570</v>
      </c>
    </row>
    <row r="665" spans="1:1">
      <c r="A665" s="58">
        <v>41571</v>
      </c>
    </row>
    <row r="666" spans="1:1">
      <c r="A666" s="58">
        <v>41572</v>
      </c>
    </row>
    <row r="667" spans="1:1">
      <c r="A667" s="58">
        <v>41573</v>
      </c>
    </row>
    <row r="668" spans="1:1">
      <c r="A668" s="58">
        <v>41574</v>
      </c>
    </row>
    <row r="669" spans="1:1">
      <c r="A669" s="58">
        <v>41575</v>
      </c>
    </row>
    <row r="670" spans="1:1">
      <c r="A670" s="58">
        <v>41576</v>
      </c>
    </row>
    <row r="671" spans="1:1">
      <c r="A671" s="58">
        <v>41577</v>
      </c>
    </row>
    <row r="672" spans="1:1">
      <c r="A672" s="58">
        <v>41578</v>
      </c>
    </row>
    <row r="673" spans="1:1">
      <c r="A673" s="58">
        <v>41579</v>
      </c>
    </row>
    <row r="674" spans="1:1">
      <c r="A674" s="58">
        <v>41580</v>
      </c>
    </row>
    <row r="675" spans="1:1">
      <c r="A675" s="58">
        <v>41581</v>
      </c>
    </row>
    <row r="676" spans="1:1">
      <c r="A676" s="58">
        <v>41582</v>
      </c>
    </row>
    <row r="677" spans="1:1">
      <c r="A677" s="58">
        <v>41583</v>
      </c>
    </row>
    <row r="678" spans="1:1">
      <c r="A678" s="58">
        <v>41584</v>
      </c>
    </row>
    <row r="679" spans="1:1">
      <c r="A679" s="58">
        <v>41585</v>
      </c>
    </row>
    <row r="680" spans="1:1">
      <c r="A680" s="58">
        <v>41586</v>
      </c>
    </row>
    <row r="681" spans="1:1">
      <c r="A681" s="58">
        <v>41587</v>
      </c>
    </row>
    <row r="682" spans="1:1">
      <c r="A682" s="58">
        <v>41588</v>
      </c>
    </row>
    <row r="683" spans="1:1">
      <c r="A683" s="58">
        <v>41589</v>
      </c>
    </row>
    <row r="684" spans="1:1">
      <c r="A684" s="58">
        <v>41590</v>
      </c>
    </row>
    <row r="685" spans="1:1">
      <c r="A685" s="58">
        <v>41591</v>
      </c>
    </row>
    <row r="686" spans="1:1">
      <c r="A686" s="58">
        <v>41592</v>
      </c>
    </row>
    <row r="687" spans="1:1">
      <c r="A687" s="58">
        <v>41593</v>
      </c>
    </row>
    <row r="688" spans="1:1">
      <c r="A688" s="58">
        <v>41594</v>
      </c>
    </row>
    <row r="689" spans="1:1">
      <c r="A689" s="58">
        <v>41595</v>
      </c>
    </row>
    <row r="690" spans="1:1">
      <c r="A690" s="58">
        <v>41596</v>
      </c>
    </row>
    <row r="691" spans="1:1">
      <c r="A691" s="58">
        <v>41597</v>
      </c>
    </row>
    <row r="692" spans="1:1">
      <c r="A692" s="58">
        <v>41598</v>
      </c>
    </row>
    <row r="693" spans="1:1">
      <c r="A693" s="58">
        <v>41599</v>
      </c>
    </row>
    <row r="694" spans="1:1">
      <c r="A694" s="58">
        <v>41600</v>
      </c>
    </row>
    <row r="695" spans="1:1">
      <c r="A695" s="58">
        <v>41601</v>
      </c>
    </row>
    <row r="696" spans="1:1">
      <c r="A696" s="58">
        <v>41602</v>
      </c>
    </row>
    <row r="697" spans="1:1">
      <c r="A697" s="58">
        <v>41603</v>
      </c>
    </row>
    <row r="698" spans="1:1">
      <c r="A698" s="58">
        <v>41604</v>
      </c>
    </row>
    <row r="699" spans="1:1">
      <c r="A699" s="58">
        <v>41605</v>
      </c>
    </row>
    <row r="700" spans="1:1">
      <c r="A700" s="58">
        <v>41606</v>
      </c>
    </row>
    <row r="701" spans="1:1">
      <c r="A701" s="58">
        <v>41607</v>
      </c>
    </row>
    <row r="702" spans="1:1">
      <c r="A702" s="58">
        <v>41608</v>
      </c>
    </row>
    <row r="703" spans="1:1">
      <c r="A703" s="58">
        <v>41609</v>
      </c>
    </row>
    <row r="704" spans="1:1">
      <c r="A704" s="58">
        <v>41610</v>
      </c>
    </row>
    <row r="705" spans="1:1">
      <c r="A705" s="58">
        <v>41611</v>
      </c>
    </row>
    <row r="706" spans="1:1">
      <c r="A706" s="58">
        <v>41612</v>
      </c>
    </row>
    <row r="707" spans="1:1">
      <c r="A707" s="58">
        <v>41613</v>
      </c>
    </row>
    <row r="708" spans="1:1">
      <c r="A708" s="58">
        <v>41614</v>
      </c>
    </row>
    <row r="709" spans="1:1">
      <c r="A709" s="58">
        <v>41615</v>
      </c>
    </row>
    <row r="710" spans="1:1">
      <c r="A710" s="58">
        <v>41616</v>
      </c>
    </row>
    <row r="711" spans="1:1">
      <c r="A711" s="58">
        <v>41617</v>
      </c>
    </row>
    <row r="712" spans="1:1">
      <c r="A712" s="58">
        <v>41618</v>
      </c>
    </row>
    <row r="713" spans="1:1">
      <c r="A713" s="58">
        <v>41619</v>
      </c>
    </row>
    <row r="714" spans="1:1">
      <c r="A714" s="58">
        <v>41620</v>
      </c>
    </row>
    <row r="715" spans="1:1">
      <c r="A715" s="58">
        <v>41621</v>
      </c>
    </row>
    <row r="716" spans="1:1">
      <c r="A716" s="58">
        <v>41622</v>
      </c>
    </row>
    <row r="717" spans="1:1">
      <c r="A717" s="58">
        <v>41623</v>
      </c>
    </row>
    <row r="718" spans="1:1">
      <c r="A718" s="58">
        <v>41624</v>
      </c>
    </row>
    <row r="719" spans="1:1">
      <c r="A719" s="58">
        <v>41625</v>
      </c>
    </row>
    <row r="720" spans="1:1">
      <c r="A720" s="58">
        <v>41626</v>
      </c>
    </row>
    <row r="721" spans="1:1">
      <c r="A721" s="58">
        <v>41627</v>
      </c>
    </row>
    <row r="722" spans="1:1">
      <c r="A722" s="58">
        <v>41628</v>
      </c>
    </row>
    <row r="723" spans="1:1">
      <c r="A723" s="58">
        <v>41629</v>
      </c>
    </row>
    <row r="724" spans="1:1">
      <c r="A724" s="58">
        <v>41630</v>
      </c>
    </row>
    <row r="725" spans="1:1">
      <c r="A725" s="58">
        <v>41631</v>
      </c>
    </row>
    <row r="726" spans="1:1">
      <c r="A726" s="58">
        <v>41632</v>
      </c>
    </row>
    <row r="727" spans="1:1">
      <c r="A727" s="58">
        <v>41633</v>
      </c>
    </row>
    <row r="728" spans="1:1">
      <c r="A728" s="58">
        <v>41634</v>
      </c>
    </row>
    <row r="729" spans="1:1">
      <c r="A729" s="58">
        <v>41635</v>
      </c>
    </row>
    <row r="730" spans="1:1">
      <c r="A730" s="58">
        <v>41636</v>
      </c>
    </row>
    <row r="731" spans="1:1">
      <c r="A731" s="58">
        <v>41637</v>
      </c>
    </row>
    <row r="732" spans="1:1">
      <c r="A732" s="58">
        <v>41638</v>
      </c>
    </row>
    <row r="733" spans="1:1">
      <c r="A733" s="58">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6"/>
  <sheetViews>
    <sheetView showGridLines="0" view="pageBreakPreview" topLeftCell="A13" zoomScaleNormal="100" zoomScaleSheetLayoutView="100" workbookViewId="0">
      <selection activeCell="D17" sqref="D17:D18"/>
    </sheetView>
  </sheetViews>
  <sheetFormatPr defaultColWidth="9.140625" defaultRowHeight="15"/>
  <cols>
    <col min="1" max="1" width="14.28515625" style="20" bestFit="1" customWidth="1"/>
    <col min="2" max="2" width="80" style="193" customWidth="1"/>
    <col min="3" max="3" width="16.5703125" style="20" customWidth="1"/>
    <col min="4" max="4" width="14.28515625" style="20" customWidth="1"/>
    <col min="5" max="5" width="0.42578125" style="19" customWidth="1"/>
    <col min="6" max="16384" width="9.140625" style="20"/>
  </cols>
  <sheetData>
    <row r="1" spans="1:12" s="6" customFormat="1">
      <c r="A1" s="71" t="s">
        <v>252</v>
      </c>
      <c r="B1" s="189"/>
      <c r="C1" s="625" t="s">
        <v>94</v>
      </c>
      <c r="D1" s="625"/>
      <c r="E1" s="106"/>
    </row>
    <row r="2" spans="1:12" s="6" customFormat="1">
      <c r="A2" s="72" t="s">
        <v>124</v>
      </c>
      <c r="B2" s="189"/>
      <c r="C2" s="626" t="str">
        <f>'ფორმა N1'!M2</f>
        <v>01/01/2021-31/12/2021</v>
      </c>
      <c r="D2" s="627"/>
      <c r="E2" s="106"/>
    </row>
    <row r="3" spans="1:12" s="6" customFormat="1">
      <c r="A3" s="72"/>
      <c r="B3" s="189"/>
      <c r="C3" s="267"/>
      <c r="D3" s="267"/>
      <c r="E3" s="106"/>
    </row>
    <row r="4" spans="1:12" s="2" customFormat="1">
      <c r="A4" s="73" t="str">
        <f>'ფორმა N2'!A4</f>
        <v>ანგარიშვალდებული პირის დასახელება:</v>
      </c>
      <c r="B4" s="190"/>
      <c r="C4" s="72"/>
      <c r="D4" s="72"/>
      <c r="E4" s="103"/>
      <c r="L4" s="6"/>
    </row>
    <row r="5" spans="1:12" s="2" customFormat="1">
      <c r="A5" s="176" t="str">
        <f>'ფორმა N1'!D4</f>
        <v>პ/გ საქართველოს პატრიოტთა ალიანსი</v>
      </c>
      <c r="B5" s="191"/>
      <c r="C5" s="57"/>
      <c r="D5" s="57"/>
      <c r="E5" s="103"/>
    </row>
    <row r="6" spans="1:12" s="2" customFormat="1">
      <c r="A6" s="73"/>
      <c r="B6" s="190"/>
      <c r="C6" s="72"/>
      <c r="D6" s="72"/>
      <c r="E6" s="103"/>
    </row>
    <row r="7" spans="1:12" s="6" customFormat="1" ht="18">
      <c r="A7" s="262"/>
      <c r="B7" s="364"/>
      <c r="C7" s="74"/>
      <c r="D7" s="74"/>
      <c r="E7" s="106"/>
    </row>
    <row r="8" spans="1:12" s="6" customFormat="1" ht="30">
      <c r="A8" s="101" t="s">
        <v>64</v>
      </c>
      <c r="B8" s="75" t="s">
        <v>230</v>
      </c>
      <c r="C8" s="75" t="s">
        <v>66</v>
      </c>
      <c r="D8" s="75" t="s">
        <v>67</v>
      </c>
      <c r="E8" s="106"/>
      <c r="F8" s="365"/>
    </row>
    <row r="9" spans="1:12" s="7" customFormat="1">
      <c r="A9" s="177">
        <v>1</v>
      </c>
      <c r="B9" s="177" t="s">
        <v>65</v>
      </c>
      <c r="C9" s="81">
        <f>C10+C26</f>
        <v>298149.98</v>
      </c>
      <c r="D9" s="81">
        <f>SUM(D10,D26)</f>
        <v>293559.98</v>
      </c>
      <c r="E9" s="106"/>
      <c r="F9" s="7">
        <f>C9-D9</f>
        <v>4590</v>
      </c>
    </row>
    <row r="10" spans="1:12" s="7" customFormat="1">
      <c r="A10" s="83">
        <v>1.1000000000000001</v>
      </c>
      <c r="B10" s="83" t="s">
        <v>69</v>
      </c>
      <c r="C10" s="81">
        <f>C12+C16</f>
        <v>293559.98</v>
      </c>
      <c r="D10" s="81">
        <f>SUM(D11,D12,D16,D19,D24,D25)</f>
        <v>293559.98</v>
      </c>
      <c r="E10" s="106"/>
    </row>
    <row r="11" spans="1:12" s="9" customFormat="1" ht="18">
      <c r="A11" s="84" t="s">
        <v>30</v>
      </c>
      <c r="B11" s="84" t="s">
        <v>68</v>
      </c>
      <c r="C11" s="8"/>
      <c r="D11" s="8"/>
      <c r="E11" s="106"/>
    </row>
    <row r="12" spans="1:12" s="10" customFormat="1">
      <c r="A12" s="84" t="s">
        <v>31</v>
      </c>
      <c r="B12" s="84" t="s">
        <v>283</v>
      </c>
      <c r="C12" s="102">
        <f>C13+C14</f>
        <v>32780</v>
      </c>
      <c r="D12" s="102">
        <f>D13+D14</f>
        <v>32780</v>
      </c>
      <c r="E12" s="106"/>
    </row>
    <row r="13" spans="1:12" s="3" customFormat="1">
      <c r="A13" s="93" t="s">
        <v>70</v>
      </c>
      <c r="B13" s="93" t="s">
        <v>286</v>
      </c>
      <c r="C13" s="8">
        <v>32780</v>
      </c>
      <c r="D13" s="8">
        <v>32780</v>
      </c>
      <c r="E13" s="106"/>
    </row>
    <row r="14" spans="1:12" s="3" customFormat="1">
      <c r="A14" s="93" t="s">
        <v>407</v>
      </c>
      <c r="B14" s="93" t="s">
        <v>406</v>
      </c>
      <c r="C14" s="8"/>
      <c r="D14" s="8"/>
      <c r="E14" s="106"/>
    </row>
    <row r="15" spans="1:12" s="3" customFormat="1">
      <c r="A15" s="93" t="s">
        <v>408</v>
      </c>
      <c r="B15" s="93" t="s">
        <v>83</v>
      </c>
      <c r="C15" s="8"/>
      <c r="D15" s="8"/>
      <c r="E15" s="106"/>
    </row>
    <row r="16" spans="1:12" s="3" customFormat="1">
      <c r="A16" s="84" t="s">
        <v>71</v>
      </c>
      <c r="B16" s="84" t="s">
        <v>72</v>
      </c>
      <c r="C16" s="102">
        <f>SUM(C17:C18)</f>
        <v>260779.98</v>
      </c>
      <c r="D16" s="102">
        <f>SUM(D17:D18)</f>
        <v>260779.98</v>
      </c>
      <c r="E16" s="106"/>
    </row>
    <row r="17" spans="1:5" s="3" customFormat="1">
      <c r="A17" s="93" t="s">
        <v>73</v>
      </c>
      <c r="B17" s="93" t="s">
        <v>75</v>
      </c>
      <c r="C17" s="8">
        <v>200599.98</v>
      </c>
      <c r="D17" s="8">
        <v>200599.98</v>
      </c>
      <c r="E17" s="106"/>
    </row>
    <row r="18" spans="1:5" s="3" customFormat="1">
      <c r="A18" s="93" t="s">
        <v>74</v>
      </c>
      <c r="B18" s="93" t="s">
        <v>448</v>
      </c>
      <c r="C18" s="8">
        <v>60180</v>
      </c>
      <c r="D18" s="8">
        <v>60180</v>
      </c>
      <c r="E18" s="106"/>
    </row>
    <row r="19" spans="1:5" s="3" customFormat="1">
      <c r="A19" s="84" t="s">
        <v>76</v>
      </c>
      <c r="B19" s="84" t="s">
        <v>362</v>
      </c>
      <c r="C19" s="102">
        <f>SUM(C20:C23)</f>
        <v>0</v>
      </c>
      <c r="D19" s="102">
        <f>SUM(D20:D23)</f>
        <v>0</v>
      </c>
      <c r="E19" s="106"/>
    </row>
    <row r="20" spans="1:5" s="3" customFormat="1">
      <c r="A20" s="93" t="s">
        <v>77</v>
      </c>
      <c r="B20" s="93" t="s">
        <v>504</v>
      </c>
      <c r="C20" s="8"/>
      <c r="D20" s="8"/>
      <c r="E20" s="106"/>
    </row>
    <row r="21" spans="1:5" s="3" customFormat="1" ht="30">
      <c r="A21" s="93" t="s">
        <v>78</v>
      </c>
      <c r="B21" s="93" t="s">
        <v>414</v>
      </c>
      <c r="C21" s="8"/>
      <c r="D21" s="8"/>
      <c r="E21" s="106"/>
    </row>
    <row r="22" spans="1:5" s="3" customFormat="1">
      <c r="A22" s="93" t="s">
        <v>79</v>
      </c>
      <c r="B22" s="93" t="s">
        <v>433</v>
      </c>
      <c r="C22" s="8"/>
      <c r="D22" s="8"/>
      <c r="E22" s="106"/>
    </row>
    <row r="23" spans="1:5" s="3" customFormat="1">
      <c r="A23" s="93" t="s">
        <v>80</v>
      </c>
      <c r="B23" s="93" t="s">
        <v>480</v>
      </c>
      <c r="C23" s="8"/>
      <c r="D23" s="8"/>
      <c r="E23" s="106"/>
    </row>
    <row r="24" spans="1:5" s="3" customFormat="1">
      <c r="A24" s="84" t="s">
        <v>81</v>
      </c>
      <c r="B24" s="84" t="s">
        <v>376</v>
      </c>
      <c r="C24" s="8"/>
      <c r="D24" s="8"/>
      <c r="E24" s="106"/>
    </row>
    <row r="25" spans="1:5" s="3" customFormat="1">
      <c r="A25" s="84" t="s">
        <v>232</v>
      </c>
      <c r="B25" s="84" t="s">
        <v>382</v>
      </c>
      <c r="C25" s="8"/>
      <c r="D25" s="8"/>
      <c r="E25" s="106"/>
    </row>
    <row r="26" spans="1:5">
      <c r="A26" s="83">
        <v>1.2</v>
      </c>
      <c r="B26" s="83" t="s">
        <v>82</v>
      </c>
      <c r="C26" s="81">
        <f>SUM(C27,C35)</f>
        <v>4590</v>
      </c>
      <c r="D26" s="81">
        <f>SUM(D27,D35)</f>
        <v>0</v>
      </c>
      <c r="E26" s="106"/>
    </row>
    <row r="27" spans="1:5">
      <c r="A27" s="84" t="s">
        <v>32</v>
      </c>
      <c r="B27" s="84" t="s">
        <v>286</v>
      </c>
      <c r="C27" s="102">
        <f>SUM(C28:C30)</f>
        <v>4590</v>
      </c>
      <c r="D27" s="102">
        <f>SUM(D28:D30)</f>
        <v>0</v>
      </c>
      <c r="E27" s="106"/>
    </row>
    <row r="28" spans="1:5">
      <c r="A28" s="185" t="s">
        <v>84</v>
      </c>
      <c r="B28" s="185" t="s">
        <v>284</v>
      </c>
      <c r="C28" s="8"/>
      <c r="D28" s="8"/>
      <c r="E28" s="106"/>
    </row>
    <row r="29" spans="1:5">
      <c r="A29" s="185" t="s">
        <v>85</v>
      </c>
      <c r="B29" s="185" t="s">
        <v>287</v>
      </c>
      <c r="C29" s="8"/>
      <c r="D29" s="8"/>
      <c r="E29" s="106"/>
    </row>
    <row r="30" spans="1:5">
      <c r="A30" s="185" t="s">
        <v>383</v>
      </c>
      <c r="B30" s="185" t="s">
        <v>285</v>
      </c>
      <c r="C30" s="8">
        <v>4590</v>
      </c>
      <c r="D30" s="8"/>
      <c r="E30" s="106"/>
    </row>
    <row r="31" spans="1:5">
      <c r="A31" s="84" t="s">
        <v>33</v>
      </c>
      <c r="B31" s="84" t="s">
        <v>406</v>
      </c>
      <c r="C31" s="102">
        <f>SUM(C32:C34)</f>
        <v>0</v>
      </c>
      <c r="D31" s="102">
        <f>SUM(D32:D34)</f>
        <v>0</v>
      </c>
      <c r="E31" s="106"/>
    </row>
    <row r="32" spans="1:5">
      <c r="A32" s="185" t="s">
        <v>12</v>
      </c>
      <c r="B32" s="185" t="s">
        <v>409</v>
      </c>
      <c r="C32" s="8"/>
      <c r="D32" s="8"/>
      <c r="E32" s="106"/>
    </row>
    <row r="33" spans="1:9">
      <c r="A33" s="185" t="s">
        <v>13</v>
      </c>
      <c r="B33" s="185" t="s">
        <v>410</v>
      </c>
      <c r="C33" s="8"/>
      <c r="D33" s="8"/>
      <c r="E33" s="106"/>
    </row>
    <row r="34" spans="1:9">
      <c r="A34" s="185" t="s">
        <v>261</v>
      </c>
      <c r="B34" s="185" t="s">
        <v>411</v>
      </c>
      <c r="C34" s="8"/>
      <c r="D34" s="8"/>
      <c r="E34" s="106"/>
    </row>
    <row r="35" spans="1:9" s="315" customFormat="1">
      <c r="A35" s="84" t="s">
        <v>34</v>
      </c>
      <c r="B35" s="196" t="s">
        <v>381</v>
      </c>
      <c r="C35" s="8"/>
      <c r="D35" s="8"/>
    </row>
    <row r="36" spans="1:9" s="2" customFormat="1">
      <c r="A36" s="1"/>
      <c r="B36" s="192"/>
      <c r="E36" s="265"/>
    </row>
    <row r="37" spans="1:9" s="2" customFormat="1">
      <c r="B37" s="192"/>
      <c r="E37" s="265"/>
    </row>
    <row r="38" spans="1:9">
      <c r="A38" s="1"/>
    </row>
    <row r="39" spans="1:9">
      <c r="A39" s="2"/>
    </row>
    <row r="40" spans="1:9" s="2" customFormat="1">
      <c r="A40" s="66" t="s">
        <v>93</v>
      </c>
      <c r="B40" s="192"/>
      <c r="E40" s="265"/>
    </row>
    <row r="41" spans="1:9" s="2" customFormat="1">
      <c r="B41" s="192"/>
      <c r="E41" s="271"/>
      <c r="F41" s="271"/>
      <c r="G41" s="271"/>
      <c r="H41" s="271"/>
      <c r="I41" s="271"/>
    </row>
    <row r="42" spans="1:9" s="2" customFormat="1">
      <c r="B42" s="192"/>
      <c r="D42" s="12"/>
      <c r="E42" s="271"/>
      <c r="F42" s="271"/>
      <c r="G42" s="271"/>
      <c r="H42" s="271"/>
      <c r="I42" s="271"/>
    </row>
    <row r="43" spans="1:9" s="2" customFormat="1">
      <c r="A43" s="271"/>
      <c r="B43" s="194" t="s">
        <v>379</v>
      </c>
      <c r="D43" s="12"/>
      <c r="E43" s="271"/>
      <c r="F43" s="271"/>
      <c r="G43" s="271"/>
      <c r="H43" s="271"/>
      <c r="I43" s="271"/>
    </row>
    <row r="44" spans="1:9" s="2" customFormat="1">
      <c r="A44" s="271"/>
      <c r="B44" s="192" t="s">
        <v>250</v>
      </c>
      <c r="D44" s="12"/>
      <c r="E44" s="271"/>
      <c r="F44" s="271"/>
      <c r="G44" s="271"/>
      <c r="H44" s="271"/>
      <c r="I44" s="271"/>
    </row>
    <row r="45" spans="1:9" s="271" customFormat="1" ht="12.75">
      <c r="B45" s="195" t="s">
        <v>123</v>
      </c>
    </row>
    <row r="46" spans="1:9" s="271" customFormat="1" ht="12.75">
      <c r="B46" s="366"/>
    </row>
  </sheetData>
  <mergeCells count="2">
    <mergeCell ref="C1:D1"/>
    <mergeCell ref="C2:D2"/>
  </mergeCells>
  <pageMargins left="0.11811023622047245" right="0.11811023622047245" top="0.59055118110236227" bottom="0.59055118110236227" header="0.15748031496062992" footer="0.15748031496062992"/>
  <pageSetup paperSize="9" scale="81"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showGridLines="0" view="pageBreakPreview" topLeftCell="A46" zoomScale="80" zoomScaleNormal="100" zoomScaleSheetLayoutView="80" workbookViewId="0">
      <selection activeCell="G74" sqref="G74"/>
    </sheetView>
  </sheetViews>
  <sheetFormatPr defaultColWidth="9.140625" defaultRowHeight="15"/>
  <cols>
    <col min="1" max="1" width="14.42578125" style="2" customWidth="1"/>
    <col min="2" max="2" width="77.28515625" style="2" customWidth="1"/>
    <col min="3" max="3" width="15" style="2" customWidth="1"/>
    <col min="4" max="4" width="13.5703125" style="2" customWidth="1"/>
    <col min="5" max="5" width="0.7109375" style="2" customWidth="1"/>
    <col min="6" max="16384" width="9.140625" style="2"/>
  </cols>
  <sheetData>
    <row r="1" spans="1:5" s="6" customFormat="1" ht="21.75" customHeight="1">
      <c r="A1" s="629" t="s">
        <v>449</v>
      </c>
      <c r="B1" s="629"/>
      <c r="C1" s="625" t="s">
        <v>94</v>
      </c>
      <c r="D1" s="625"/>
      <c r="E1" s="87"/>
    </row>
    <row r="2" spans="1:5" s="6" customFormat="1">
      <c r="A2" s="629" t="s">
        <v>450</v>
      </c>
      <c r="B2" s="629"/>
      <c r="C2" s="623" t="str">
        <f>'ფორმა N1'!M2</f>
        <v>01/01/2021-31/12/2021</v>
      </c>
      <c r="D2" s="624"/>
      <c r="E2" s="87"/>
    </row>
    <row r="3" spans="1:5" s="6" customFormat="1">
      <c r="A3" s="630"/>
      <c r="B3" s="630"/>
      <c r="C3" s="267"/>
      <c r="D3" s="267"/>
      <c r="E3" s="87"/>
    </row>
    <row r="4" spans="1:5" s="6" customFormat="1">
      <c r="A4" s="72" t="s">
        <v>124</v>
      </c>
      <c r="B4" s="262"/>
      <c r="C4" s="267"/>
      <c r="D4" s="267"/>
      <c r="E4" s="87"/>
    </row>
    <row r="5" spans="1:5" s="6" customFormat="1">
      <c r="A5" s="72"/>
      <c r="B5" s="262"/>
      <c r="C5" s="267"/>
      <c r="D5" s="267"/>
      <c r="E5" s="87"/>
    </row>
    <row r="6" spans="1:5">
      <c r="A6" s="73" t="str">
        <f>'[1]ფორმა N2'!A4</f>
        <v>ანგარიშვალდებული პირის დასახელება:</v>
      </c>
      <c r="B6" s="73"/>
      <c r="C6" s="72"/>
      <c r="D6" s="72"/>
      <c r="E6" s="88"/>
    </row>
    <row r="7" spans="1:5">
      <c r="A7" s="176" t="str">
        <f>'ფორმა N1'!D4</f>
        <v>პ/გ საქართველოს პატრიოტთა ალიანსი</v>
      </c>
      <c r="B7" s="76"/>
      <c r="C7" s="77"/>
      <c r="D7" s="77"/>
      <c r="E7" s="88"/>
    </row>
    <row r="8" spans="1:5">
      <c r="A8" s="73"/>
      <c r="B8" s="73"/>
      <c r="C8" s="72"/>
      <c r="D8" s="72"/>
      <c r="E8" s="88"/>
    </row>
    <row r="9" spans="1:5" s="6" customFormat="1">
      <c r="A9" s="262"/>
      <c r="B9" s="262"/>
      <c r="C9" s="74"/>
      <c r="D9" s="74"/>
      <c r="E9" s="87"/>
    </row>
    <row r="10" spans="1:5" s="6" customFormat="1" ht="30">
      <c r="A10" s="85" t="s">
        <v>64</v>
      </c>
      <c r="B10" s="86" t="s">
        <v>11</v>
      </c>
      <c r="C10" s="75" t="s">
        <v>10</v>
      </c>
      <c r="D10" s="75" t="s">
        <v>9</v>
      </c>
      <c r="E10" s="87"/>
    </row>
    <row r="11" spans="1:5" s="7" customFormat="1">
      <c r="A11" s="177">
        <v>1</v>
      </c>
      <c r="B11" s="177" t="s">
        <v>57</v>
      </c>
      <c r="C11" s="78">
        <f>SUM(C12,C16,C56,C59,C60,C61,C79)</f>
        <v>899473.1100000001</v>
      </c>
      <c r="D11" s="78">
        <f>SUM(D12,D16,D56,D59,D60,D61,D67,D75,D76)</f>
        <v>881279.71</v>
      </c>
      <c r="E11" s="178"/>
    </row>
    <row r="12" spans="1:5" s="9" customFormat="1" ht="18">
      <c r="A12" s="83">
        <v>1.1000000000000001</v>
      </c>
      <c r="B12" s="83" t="s">
        <v>58</v>
      </c>
      <c r="C12" s="79">
        <f>SUM(C13:C15)</f>
        <v>641393.02</v>
      </c>
      <c r="D12" s="79">
        <f>SUM(D13:D15)</f>
        <v>624644.62</v>
      </c>
      <c r="E12" s="89"/>
    </row>
    <row r="13" spans="1:5" s="10" customFormat="1">
      <c r="A13" s="84" t="s">
        <v>30</v>
      </c>
      <c r="B13" s="84" t="s">
        <v>59</v>
      </c>
      <c r="C13" s="4">
        <v>641393.02</v>
      </c>
      <c r="D13" s="4">
        <v>624644.62</v>
      </c>
      <c r="E13" s="90"/>
    </row>
    <row r="14" spans="1:5" s="3" customFormat="1">
      <c r="A14" s="84" t="s">
        <v>31</v>
      </c>
      <c r="B14" s="84" t="s">
        <v>0</v>
      </c>
      <c r="C14" s="4"/>
      <c r="D14" s="4"/>
      <c r="E14" s="91"/>
    </row>
    <row r="15" spans="1:5" s="3" customFormat="1">
      <c r="A15" s="360" t="s">
        <v>71</v>
      </c>
      <c r="B15" s="84" t="s">
        <v>486</v>
      </c>
      <c r="C15" s="4"/>
      <c r="D15" s="4"/>
      <c r="E15" s="91"/>
    </row>
    <row r="16" spans="1:5" s="7" customFormat="1">
      <c r="A16" s="83">
        <v>1.2</v>
      </c>
      <c r="B16" s="83" t="s">
        <v>60</v>
      </c>
      <c r="C16" s="80">
        <f>SUM(C17,C20,C32,C33,C34,C35,C38,C39,C46:C50,C54,C55)</f>
        <v>258080.09000000003</v>
      </c>
      <c r="D16" s="80">
        <f>SUM(D17,D20,D32,D33,D34,D35,D38,D39,D46:D50,D54,D55)</f>
        <v>256635.09000000003</v>
      </c>
      <c r="E16" s="178"/>
    </row>
    <row r="17" spans="1:6" s="3" customFormat="1">
      <c r="A17" s="84" t="s">
        <v>32</v>
      </c>
      <c r="B17" s="84" t="s">
        <v>1</v>
      </c>
      <c r="C17" s="79">
        <f>SUM(C18:C19)</f>
        <v>0</v>
      </c>
      <c r="D17" s="79">
        <f>SUM(D18:D19)</f>
        <v>0</v>
      </c>
      <c r="E17" s="91"/>
    </row>
    <row r="18" spans="1:6" s="3" customFormat="1">
      <c r="A18" s="93" t="s">
        <v>84</v>
      </c>
      <c r="B18" s="93" t="s">
        <v>61</v>
      </c>
      <c r="C18" s="4"/>
      <c r="D18" s="179"/>
      <c r="E18" s="91"/>
    </row>
    <row r="19" spans="1:6" s="3" customFormat="1">
      <c r="A19" s="93" t="s">
        <v>85</v>
      </c>
      <c r="B19" s="93" t="s">
        <v>62</v>
      </c>
      <c r="C19" s="4"/>
      <c r="D19" s="179"/>
      <c r="E19" s="91"/>
    </row>
    <row r="20" spans="1:6" s="3" customFormat="1">
      <c r="A20" s="84" t="s">
        <v>33</v>
      </c>
      <c r="B20" s="84" t="s">
        <v>2</v>
      </c>
      <c r="C20" s="79">
        <f>SUM(C21:C26,C31)</f>
        <v>52649.94</v>
      </c>
      <c r="D20" s="79">
        <f>SUM(D21:D26,D31)</f>
        <v>52649.94</v>
      </c>
      <c r="E20" s="180"/>
      <c r="F20" s="181"/>
    </row>
    <row r="21" spans="1:6" s="184" customFormat="1" ht="30">
      <c r="A21" s="93" t="s">
        <v>12</v>
      </c>
      <c r="B21" s="93" t="s">
        <v>231</v>
      </c>
      <c r="C21" s="36">
        <v>1336.88</v>
      </c>
      <c r="D21" s="36">
        <v>1336.88</v>
      </c>
      <c r="E21" s="183"/>
    </row>
    <row r="22" spans="1:6" s="184" customFormat="1">
      <c r="A22" s="93" t="s">
        <v>13</v>
      </c>
      <c r="B22" s="93" t="s">
        <v>14</v>
      </c>
      <c r="C22" s="37"/>
      <c r="D22" s="37"/>
      <c r="E22" s="183"/>
    </row>
    <row r="23" spans="1:6" s="184" customFormat="1" ht="30">
      <c r="A23" s="93" t="s">
        <v>261</v>
      </c>
      <c r="B23" s="93" t="s">
        <v>22</v>
      </c>
      <c r="C23" s="38">
        <v>4000</v>
      </c>
      <c r="D23" s="38">
        <v>4000</v>
      </c>
      <c r="E23" s="183"/>
    </row>
    <row r="24" spans="1:6" s="184" customFormat="1" ht="16.5" customHeight="1">
      <c r="A24" s="93" t="s">
        <v>262</v>
      </c>
      <c r="B24" s="93" t="s">
        <v>15</v>
      </c>
      <c r="C24" s="38">
        <v>450</v>
      </c>
      <c r="D24" s="38">
        <v>450</v>
      </c>
      <c r="E24" s="183"/>
    </row>
    <row r="25" spans="1:6" s="184" customFormat="1" ht="16.5" customHeight="1">
      <c r="A25" s="93" t="s">
        <v>263</v>
      </c>
      <c r="B25" s="93" t="s">
        <v>16</v>
      </c>
      <c r="C25" s="38">
        <v>274.24</v>
      </c>
      <c r="D25" s="38">
        <v>274.24</v>
      </c>
      <c r="E25" s="183"/>
    </row>
    <row r="26" spans="1:6" s="184" customFormat="1" ht="16.5" customHeight="1">
      <c r="A26" s="93" t="s">
        <v>264</v>
      </c>
      <c r="B26" s="93" t="s">
        <v>17</v>
      </c>
      <c r="C26" s="79">
        <f>SUM(C27:C30)</f>
        <v>45913.82</v>
      </c>
      <c r="D26" s="79">
        <f>SUM(D27:D30)</f>
        <v>45913.82</v>
      </c>
      <c r="E26" s="183"/>
    </row>
    <row r="27" spans="1:6" s="184" customFormat="1" ht="16.5" customHeight="1">
      <c r="A27" s="185" t="s">
        <v>265</v>
      </c>
      <c r="B27" s="185" t="s">
        <v>18</v>
      </c>
      <c r="C27" s="38">
        <v>23025.31</v>
      </c>
      <c r="D27" s="38">
        <v>23025.31</v>
      </c>
      <c r="E27" s="183"/>
      <c r="F27" s="20"/>
    </row>
    <row r="28" spans="1:6" s="184" customFormat="1" ht="16.5" customHeight="1">
      <c r="A28" s="185" t="s">
        <v>266</v>
      </c>
      <c r="B28" s="185" t="s">
        <v>19</v>
      </c>
      <c r="C28" s="38">
        <v>5955.54</v>
      </c>
      <c r="D28" s="38">
        <v>5955.54</v>
      </c>
      <c r="E28" s="183"/>
    </row>
    <row r="29" spans="1:6" s="184" customFormat="1" ht="16.5" customHeight="1">
      <c r="A29" s="185" t="s">
        <v>267</v>
      </c>
      <c r="B29" s="185" t="s">
        <v>20</v>
      </c>
      <c r="C29" s="38">
        <v>16902.13</v>
      </c>
      <c r="D29" s="38">
        <v>16902.13</v>
      </c>
      <c r="E29" s="183"/>
    </row>
    <row r="30" spans="1:6" s="184" customFormat="1" ht="16.5" customHeight="1">
      <c r="A30" s="185" t="s">
        <v>268</v>
      </c>
      <c r="B30" s="185" t="s">
        <v>23</v>
      </c>
      <c r="C30" s="39">
        <v>30.84</v>
      </c>
      <c r="D30" s="39">
        <v>30.84</v>
      </c>
      <c r="E30" s="183"/>
    </row>
    <row r="31" spans="1:6" s="184" customFormat="1" ht="16.5" customHeight="1">
      <c r="A31" s="93" t="s">
        <v>269</v>
      </c>
      <c r="B31" s="93" t="s">
        <v>21</v>
      </c>
      <c r="C31" s="39">
        <v>675</v>
      </c>
      <c r="D31" s="39">
        <v>675</v>
      </c>
      <c r="E31" s="183"/>
    </row>
    <row r="32" spans="1:6" s="3" customFormat="1" ht="16.5" customHeight="1">
      <c r="A32" s="84" t="s">
        <v>34</v>
      </c>
      <c r="B32" s="84" t="s">
        <v>3</v>
      </c>
      <c r="C32" s="4"/>
      <c r="D32" s="179"/>
      <c r="E32" s="180"/>
    </row>
    <row r="33" spans="1:5" s="3" customFormat="1" ht="16.5" customHeight="1">
      <c r="A33" s="84" t="s">
        <v>35</v>
      </c>
      <c r="B33" s="84" t="s">
        <v>4</v>
      </c>
      <c r="C33" s="4"/>
      <c r="D33" s="179"/>
      <c r="E33" s="91"/>
    </row>
    <row r="34" spans="1:5" s="3" customFormat="1" ht="16.5" customHeight="1">
      <c r="A34" s="84" t="s">
        <v>36</v>
      </c>
      <c r="B34" s="84" t="s">
        <v>5</v>
      </c>
      <c r="C34" s="4"/>
      <c r="D34" s="179"/>
      <c r="E34" s="91"/>
    </row>
    <row r="35" spans="1:5" s="3" customFormat="1">
      <c r="A35" s="84" t="s">
        <v>37</v>
      </c>
      <c r="B35" s="84" t="s">
        <v>63</v>
      </c>
      <c r="C35" s="79">
        <f>SUM(C36:C37)</f>
        <v>22321.8</v>
      </c>
      <c r="D35" s="79">
        <f>SUM(D36:D37)</f>
        <v>22321.8</v>
      </c>
      <c r="E35" s="91"/>
    </row>
    <row r="36" spans="1:5" s="3" customFormat="1" ht="16.5" customHeight="1">
      <c r="A36" s="93" t="s">
        <v>270</v>
      </c>
      <c r="B36" s="93" t="s">
        <v>56</v>
      </c>
      <c r="C36" s="179">
        <v>20030</v>
      </c>
      <c r="D36" s="179">
        <v>20030</v>
      </c>
      <c r="E36" s="91"/>
    </row>
    <row r="37" spans="1:5" s="3" customFormat="1" ht="16.5" customHeight="1">
      <c r="A37" s="93" t="s">
        <v>271</v>
      </c>
      <c r="B37" s="93" t="s">
        <v>55</v>
      </c>
      <c r="C37" s="179">
        <v>2291.8000000000002</v>
      </c>
      <c r="D37" s="179">
        <v>2291.8000000000002</v>
      </c>
      <c r="E37" s="91"/>
    </row>
    <row r="38" spans="1:5" s="3" customFormat="1" ht="16.5" customHeight="1">
      <c r="A38" s="84" t="s">
        <v>38</v>
      </c>
      <c r="B38" s="84" t="s">
        <v>49</v>
      </c>
      <c r="C38" s="179">
        <v>252.5</v>
      </c>
      <c r="D38" s="179">
        <v>252.5</v>
      </c>
      <c r="E38" s="91"/>
    </row>
    <row r="39" spans="1:5" s="3" customFormat="1" ht="16.5" customHeight="1">
      <c r="A39" s="84" t="s">
        <v>39</v>
      </c>
      <c r="B39" s="84" t="s">
        <v>354</v>
      </c>
      <c r="C39" s="79">
        <f>SUM(C40:C45)</f>
        <v>12507</v>
      </c>
      <c r="D39" s="79">
        <f>SUM(D40:D45)</f>
        <v>12507</v>
      </c>
      <c r="E39" s="91"/>
    </row>
    <row r="40" spans="1:5" s="3" customFormat="1" ht="16.5" customHeight="1">
      <c r="A40" s="17" t="s">
        <v>316</v>
      </c>
      <c r="B40" s="17" t="s">
        <v>320</v>
      </c>
      <c r="C40" s="4"/>
      <c r="D40" s="179"/>
      <c r="E40" s="91"/>
    </row>
    <row r="41" spans="1:5" s="3" customFormat="1" ht="16.5" customHeight="1">
      <c r="A41" s="17" t="s">
        <v>317</v>
      </c>
      <c r="B41" s="17" t="s">
        <v>321</v>
      </c>
      <c r="C41" s="4">
        <v>3107</v>
      </c>
      <c r="D41" s="4">
        <v>3107</v>
      </c>
      <c r="E41" s="91"/>
    </row>
    <row r="42" spans="1:5" s="3" customFormat="1" ht="16.5" customHeight="1">
      <c r="A42" s="17" t="s">
        <v>318</v>
      </c>
      <c r="B42" s="17" t="s">
        <v>324</v>
      </c>
      <c r="C42" s="179">
        <v>9400</v>
      </c>
      <c r="D42" s="179">
        <v>9400</v>
      </c>
      <c r="E42" s="91"/>
    </row>
    <row r="43" spans="1:5" s="3" customFormat="1" ht="16.5" customHeight="1">
      <c r="A43" s="17" t="s">
        <v>323</v>
      </c>
      <c r="B43" s="17" t="s">
        <v>325</v>
      </c>
      <c r="C43" s="179"/>
      <c r="D43" s="179"/>
      <c r="E43" s="91"/>
    </row>
    <row r="44" spans="1:5" s="3" customFormat="1" ht="16.5" customHeight="1">
      <c r="A44" s="17" t="s">
        <v>326</v>
      </c>
      <c r="B44" s="17" t="s">
        <v>440</v>
      </c>
      <c r="C44" s="179"/>
      <c r="D44" s="179"/>
      <c r="E44" s="91"/>
    </row>
    <row r="45" spans="1:5" s="3" customFormat="1" ht="16.5" customHeight="1">
      <c r="A45" s="17" t="s">
        <v>401</v>
      </c>
      <c r="B45" s="17" t="s">
        <v>322</v>
      </c>
      <c r="C45" s="179"/>
      <c r="D45" s="179"/>
      <c r="E45" s="91"/>
    </row>
    <row r="46" spans="1:5" s="3" customFormat="1" ht="30">
      <c r="A46" s="84" t="s">
        <v>40</v>
      </c>
      <c r="B46" s="84" t="s">
        <v>28</v>
      </c>
      <c r="C46" s="179">
        <v>1357</v>
      </c>
      <c r="D46" s="179">
        <v>1357</v>
      </c>
      <c r="E46" s="91"/>
    </row>
    <row r="47" spans="1:5" s="3" customFormat="1" ht="16.5" customHeight="1">
      <c r="A47" s="84" t="s">
        <v>41</v>
      </c>
      <c r="B47" s="84" t="s">
        <v>24</v>
      </c>
      <c r="C47" s="179"/>
      <c r="D47" s="179"/>
      <c r="E47" s="91"/>
    </row>
    <row r="48" spans="1:5" s="3" customFormat="1" ht="16.5" customHeight="1">
      <c r="A48" s="84" t="s">
        <v>42</v>
      </c>
      <c r="B48" s="84" t="s">
        <v>25</v>
      </c>
      <c r="C48" s="179">
        <v>3500</v>
      </c>
      <c r="D48" s="179">
        <v>3500</v>
      </c>
      <c r="E48" s="91"/>
    </row>
    <row r="49" spans="1:6" s="3" customFormat="1" ht="16.5" customHeight="1">
      <c r="A49" s="84" t="s">
        <v>43</v>
      </c>
      <c r="B49" s="84" t="s">
        <v>26</v>
      </c>
      <c r="C49" s="179">
        <v>27000</v>
      </c>
      <c r="D49" s="179">
        <v>27000</v>
      </c>
      <c r="E49" s="91"/>
    </row>
    <row r="50" spans="1:6" s="3" customFormat="1" ht="16.5" customHeight="1">
      <c r="A50" s="84" t="s">
        <v>44</v>
      </c>
      <c r="B50" s="84" t="s">
        <v>355</v>
      </c>
      <c r="C50" s="79">
        <f>SUM(C51:C53)</f>
        <v>117445.85</v>
      </c>
      <c r="D50" s="79">
        <f>SUM(D51:D53)</f>
        <v>117445.85</v>
      </c>
      <c r="E50" s="91"/>
    </row>
    <row r="51" spans="1:6" s="3" customFormat="1" ht="16.5" customHeight="1">
      <c r="A51" s="93" t="s">
        <v>331</v>
      </c>
      <c r="B51" s="93" t="s">
        <v>334</v>
      </c>
      <c r="C51" s="179">
        <v>107445.85</v>
      </c>
      <c r="D51" s="179">
        <v>107445.85</v>
      </c>
      <c r="E51" s="91"/>
    </row>
    <row r="52" spans="1:6" s="3" customFormat="1" ht="16.5" customHeight="1">
      <c r="A52" s="93" t="s">
        <v>332</v>
      </c>
      <c r="B52" s="93" t="s">
        <v>333</v>
      </c>
      <c r="C52" s="179">
        <v>10000</v>
      </c>
      <c r="D52" s="179">
        <v>10000</v>
      </c>
      <c r="E52" s="91"/>
    </row>
    <row r="53" spans="1:6" s="3" customFormat="1" ht="16.5" customHeight="1">
      <c r="A53" s="93" t="s">
        <v>335</v>
      </c>
      <c r="B53" s="93" t="s">
        <v>336</v>
      </c>
      <c r="C53" s="4"/>
      <c r="D53" s="179"/>
      <c r="E53" s="91"/>
    </row>
    <row r="54" spans="1:6" s="3" customFormat="1">
      <c r="A54" s="84" t="s">
        <v>45</v>
      </c>
      <c r="B54" s="84" t="s">
        <v>29</v>
      </c>
      <c r="C54" s="4"/>
      <c r="D54" s="179"/>
      <c r="E54" s="91"/>
    </row>
    <row r="55" spans="1:6" s="3" customFormat="1" ht="16.5" customHeight="1">
      <c r="A55" s="84" t="s">
        <v>46</v>
      </c>
      <c r="B55" s="84" t="s">
        <v>6</v>
      </c>
      <c r="C55" s="4">
        <v>21046</v>
      </c>
      <c r="D55" s="179">
        <v>19601</v>
      </c>
      <c r="E55" s="180"/>
      <c r="F55" s="181"/>
    </row>
    <row r="56" spans="1:6" s="3" customFormat="1" ht="30">
      <c r="A56" s="83">
        <v>1.3</v>
      </c>
      <c r="B56" s="83" t="s">
        <v>359</v>
      </c>
      <c r="C56" s="80">
        <f>SUM(C57:C58)</f>
        <v>0</v>
      </c>
      <c r="D56" s="80">
        <f>SUM(D57:D58)</f>
        <v>0</v>
      </c>
      <c r="E56" s="180"/>
      <c r="F56" s="181"/>
    </row>
    <row r="57" spans="1:6" s="3" customFormat="1" ht="30">
      <c r="A57" s="84" t="s">
        <v>50</v>
      </c>
      <c r="B57" s="84" t="s">
        <v>48</v>
      </c>
      <c r="C57" s="4"/>
      <c r="D57" s="179"/>
      <c r="E57" s="180"/>
      <c r="F57" s="181"/>
    </row>
    <row r="58" spans="1:6" s="3" customFormat="1" ht="16.5" customHeight="1">
      <c r="A58" s="84" t="s">
        <v>51</v>
      </c>
      <c r="B58" s="84" t="s">
        <v>47</v>
      </c>
      <c r="C58" s="4"/>
      <c r="D58" s="179"/>
      <c r="E58" s="180"/>
      <c r="F58" s="181"/>
    </row>
    <row r="59" spans="1:6" s="3" customFormat="1">
      <c r="A59" s="83">
        <v>1.4</v>
      </c>
      <c r="B59" s="83" t="s">
        <v>361</v>
      </c>
      <c r="C59" s="4"/>
      <c r="D59" s="179"/>
      <c r="E59" s="180"/>
      <c r="F59" s="181"/>
    </row>
    <row r="60" spans="1:6" s="184" customFormat="1">
      <c r="A60" s="83">
        <v>1.5</v>
      </c>
      <c r="B60" s="83" t="s">
        <v>7</v>
      </c>
      <c r="C60" s="182"/>
      <c r="D60" s="38"/>
      <c r="E60" s="183"/>
    </row>
    <row r="61" spans="1:6" s="184" customFormat="1">
      <c r="A61" s="83">
        <v>1.6</v>
      </c>
      <c r="B61" s="43" t="s">
        <v>8</v>
      </c>
      <c r="C61" s="81">
        <f>SUM(C62:C66)</f>
        <v>0</v>
      </c>
      <c r="D61" s="82">
        <f>SUM(D62:D66)</f>
        <v>0</v>
      </c>
      <c r="E61" s="183"/>
    </row>
    <row r="62" spans="1:6" s="184" customFormat="1">
      <c r="A62" s="84" t="s">
        <v>277</v>
      </c>
      <c r="B62" s="44" t="s">
        <v>52</v>
      </c>
      <c r="C62" s="182"/>
      <c r="D62" s="38"/>
      <c r="E62" s="183"/>
    </row>
    <row r="63" spans="1:6" s="184" customFormat="1" ht="30">
      <c r="A63" s="84" t="s">
        <v>278</v>
      </c>
      <c r="B63" s="44" t="s">
        <v>54</v>
      </c>
      <c r="C63" s="182"/>
      <c r="D63" s="38"/>
      <c r="E63" s="183"/>
    </row>
    <row r="64" spans="1:6" s="184" customFormat="1">
      <c r="A64" s="84" t="s">
        <v>279</v>
      </c>
      <c r="B64" s="44" t="s">
        <v>53</v>
      </c>
      <c r="C64" s="38"/>
      <c r="D64" s="38"/>
      <c r="E64" s="183"/>
    </row>
    <row r="65" spans="1:5" s="184" customFormat="1">
      <c r="A65" s="84" t="s">
        <v>280</v>
      </c>
      <c r="B65" s="44" t="s">
        <v>27</v>
      </c>
      <c r="C65" s="182"/>
      <c r="D65" s="38"/>
      <c r="E65" s="183"/>
    </row>
    <row r="66" spans="1:5" s="184" customFormat="1">
      <c r="A66" s="84" t="s">
        <v>306</v>
      </c>
      <c r="B66" s="44" t="s">
        <v>307</v>
      </c>
      <c r="C66" s="182"/>
      <c r="D66" s="38"/>
      <c r="E66" s="183"/>
    </row>
    <row r="67" spans="1:5">
      <c r="A67" s="177">
        <v>2</v>
      </c>
      <c r="B67" s="177" t="s">
        <v>356</v>
      </c>
      <c r="C67" s="186"/>
      <c r="D67" s="81">
        <f>SUM(D68:D74)</f>
        <v>0</v>
      </c>
      <c r="E67" s="92"/>
    </row>
    <row r="68" spans="1:5">
      <c r="A68" s="94">
        <v>2.1</v>
      </c>
      <c r="B68" s="187" t="s">
        <v>86</v>
      </c>
      <c r="C68" s="186"/>
      <c r="D68" s="21"/>
      <c r="E68" s="92"/>
    </row>
    <row r="69" spans="1:5">
      <c r="A69" s="94">
        <v>2.2000000000000002</v>
      </c>
      <c r="B69" s="187" t="s">
        <v>357</v>
      </c>
      <c r="C69" s="186"/>
      <c r="D69" s="21"/>
      <c r="E69" s="92"/>
    </row>
    <row r="70" spans="1:5">
      <c r="A70" s="94">
        <v>2.2999999999999998</v>
      </c>
      <c r="B70" s="187" t="s">
        <v>90</v>
      </c>
      <c r="C70" s="186"/>
      <c r="D70" s="21"/>
      <c r="E70" s="92"/>
    </row>
    <row r="71" spans="1:5">
      <c r="A71" s="94">
        <v>2.4</v>
      </c>
      <c r="B71" s="187" t="s">
        <v>89</v>
      </c>
      <c r="C71" s="186"/>
      <c r="D71" s="21"/>
      <c r="E71" s="92"/>
    </row>
    <row r="72" spans="1:5">
      <c r="A72" s="94">
        <v>2.5</v>
      </c>
      <c r="B72" s="187" t="s">
        <v>358</v>
      </c>
      <c r="C72" s="186"/>
      <c r="D72" s="21"/>
      <c r="E72" s="92"/>
    </row>
    <row r="73" spans="1:5">
      <c r="A73" s="94">
        <v>2.6</v>
      </c>
      <c r="B73" s="187" t="s">
        <v>87</v>
      </c>
      <c r="C73" s="186"/>
      <c r="D73" s="21"/>
      <c r="E73" s="92"/>
    </row>
    <row r="74" spans="1:5">
      <c r="A74" s="94">
        <v>2.7</v>
      </c>
      <c r="B74" s="187" t="s">
        <v>88</v>
      </c>
      <c r="C74" s="186"/>
      <c r="D74" s="21"/>
      <c r="E74" s="92"/>
    </row>
    <row r="75" spans="1:5">
      <c r="A75" s="177">
        <v>3</v>
      </c>
      <c r="B75" s="177" t="s">
        <v>380</v>
      </c>
      <c r="C75" s="81"/>
      <c r="D75" s="21"/>
      <c r="E75" s="92"/>
    </row>
    <row r="76" spans="1:5">
      <c r="A76" s="177">
        <v>4</v>
      </c>
      <c r="B76" s="177" t="s">
        <v>233</v>
      </c>
      <c r="C76" s="81"/>
      <c r="D76" s="81">
        <f>SUM(D77:D78)</f>
        <v>0</v>
      </c>
      <c r="E76" s="92"/>
    </row>
    <row r="77" spans="1:5">
      <c r="A77" s="94">
        <v>4.0999999999999996</v>
      </c>
      <c r="B77" s="94" t="s">
        <v>234</v>
      </c>
      <c r="C77" s="186"/>
      <c r="D77" s="8"/>
      <c r="E77" s="92"/>
    </row>
    <row r="78" spans="1:5">
      <c r="A78" s="94">
        <v>4.2</v>
      </c>
      <c r="B78" s="94" t="s">
        <v>235</v>
      </c>
      <c r="C78" s="186"/>
      <c r="D78" s="8"/>
      <c r="E78" s="92"/>
    </row>
    <row r="79" spans="1:5">
      <c r="A79" s="177">
        <v>5</v>
      </c>
      <c r="B79" s="177" t="s">
        <v>259</v>
      </c>
      <c r="C79" s="200"/>
      <c r="D79" s="188"/>
      <c r="E79" s="92"/>
    </row>
    <row r="80" spans="1:5">
      <c r="B80" s="42"/>
    </row>
    <row r="81" spans="1:7" ht="15" customHeight="1">
      <c r="A81" s="628" t="s">
        <v>451</v>
      </c>
      <c r="B81" s="628"/>
      <c r="C81" s="628"/>
      <c r="D81" s="628"/>
      <c r="E81" s="265"/>
    </row>
    <row r="82" spans="1:7">
      <c r="B82" s="42"/>
    </row>
    <row r="83" spans="1:7" s="315" customFormat="1" ht="12.75"/>
    <row r="84" spans="1:7">
      <c r="A84" s="66" t="s">
        <v>93</v>
      </c>
      <c r="E84" s="265"/>
    </row>
    <row r="85" spans="1:7">
      <c r="E85" s="271"/>
      <c r="F85" s="271"/>
      <c r="G85" s="271"/>
    </row>
    <row r="86" spans="1:7">
      <c r="D86" s="12"/>
      <c r="E86" s="271"/>
      <c r="F86" s="271"/>
      <c r="G86" s="271"/>
    </row>
    <row r="87" spans="1:7">
      <c r="A87" s="271"/>
      <c r="B87" s="66" t="s">
        <v>377</v>
      </c>
      <c r="D87" s="12"/>
      <c r="E87" s="271"/>
      <c r="F87" s="271"/>
      <c r="G87" s="271"/>
    </row>
    <row r="88" spans="1:7">
      <c r="A88" s="271"/>
      <c r="B88" s="2" t="s">
        <v>378</v>
      </c>
      <c r="D88" s="12"/>
      <c r="E88" s="271"/>
      <c r="F88" s="271"/>
      <c r="G88" s="271"/>
    </row>
    <row r="89" spans="1:7" s="271" customFormat="1" ht="12.75">
      <c r="B89" s="62" t="s">
        <v>123</v>
      </c>
    </row>
    <row r="90" spans="1:7" s="315" customFormat="1" ht="12.75"/>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5" fitToHeight="2"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view="pageBreakPreview" topLeftCell="A7" zoomScale="80" zoomScaleNormal="100" zoomScaleSheetLayoutView="80" workbookViewId="0">
      <selection activeCell="F20" sqref="F20"/>
    </sheetView>
  </sheetViews>
  <sheetFormatPr defaultColWidth="9.140625" defaultRowHeight="15"/>
  <cols>
    <col min="1" max="1" width="8.85546875" style="2" customWidth="1"/>
    <col min="2" max="2" width="88" style="2" customWidth="1"/>
    <col min="3" max="3" width="13.85546875" style="2" customWidth="1"/>
    <col min="4" max="4" width="13.5703125" style="2" customWidth="1"/>
    <col min="5" max="5" width="0.7109375" style="2" customWidth="1"/>
    <col min="6" max="16384" width="9.140625" style="2"/>
  </cols>
  <sheetData>
    <row r="1" spans="1:5" s="6" customFormat="1">
      <c r="A1" s="71" t="s">
        <v>296</v>
      </c>
      <c r="B1" s="73"/>
      <c r="C1" s="625" t="s">
        <v>94</v>
      </c>
      <c r="D1" s="625"/>
      <c r="E1" s="87"/>
    </row>
    <row r="2" spans="1:5" s="6" customFormat="1">
      <c r="A2" s="71" t="s">
        <v>297</v>
      </c>
      <c r="B2" s="73"/>
      <c r="C2" s="623" t="str">
        <f>'ფორმა N1'!M2</f>
        <v>01/01/2021-31/12/2021</v>
      </c>
      <c r="D2" s="623"/>
      <c r="E2" s="87"/>
    </row>
    <row r="3" spans="1:5" s="6" customFormat="1">
      <c r="A3" s="72" t="s">
        <v>124</v>
      </c>
      <c r="B3" s="71"/>
      <c r="C3" s="143"/>
      <c r="D3" s="143"/>
      <c r="E3" s="87"/>
    </row>
    <row r="4" spans="1:5" s="6" customFormat="1">
      <c r="A4" s="72"/>
      <c r="B4" s="72"/>
      <c r="C4" s="143"/>
      <c r="D4" s="143"/>
      <c r="E4" s="87"/>
    </row>
    <row r="5" spans="1:5">
      <c r="A5" s="73" t="str">
        <f>'ფორმა N2'!A4</f>
        <v>ანგარიშვალდებული პირის დასახელება:</v>
      </c>
      <c r="B5" s="73"/>
      <c r="C5" s="72"/>
      <c r="D5" s="72"/>
      <c r="E5" s="88"/>
    </row>
    <row r="6" spans="1:5">
      <c r="A6" s="76" t="str">
        <f>'ფორმა N1'!D4</f>
        <v>პ/გ საქართველოს პატრიოტთა ალიანსი</v>
      </c>
      <c r="B6" s="76"/>
      <c r="C6" s="77"/>
      <c r="D6" s="77"/>
      <c r="E6" s="88"/>
    </row>
    <row r="7" spans="1:5">
      <c r="A7" s="73"/>
      <c r="B7" s="73"/>
      <c r="C7" s="72"/>
      <c r="D7" s="72"/>
      <c r="E7" s="88"/>
    </row>
    <row r="8" spans="1:5" s="6" customFormat="1">
      <c r="A8" s="142"/>
      <c r="B8" s="142"/>
      <c r="C8" s="74"/>
      <c r="D8" s="74"/>
      <c r="E8" s="87"/>
    </row>
    <row r="9" spans="1:5" s="6" customFormat="1" ht="30">
      <c r="A9" s="85" t="s">
        <v>64</v>
      </c>
      <c r="B9" s="85" t="s">
        <v>302</v>
      </c>
      <c r="C9" s="75" t="s">
        <v>10</v>
      </c>
      <c r="D9" s="75" t="s">
        <v>9</v>
      </c>
      <c r="E9" s="87"/>
    </row>
    <row r="10" spans="1:5" s="9" customFormat="1" ht="18">
      <c r="A10" s="94" t="s">
        <v>298</v>
      </c>
      <c r="B10" s="448" t="s">
        <v>574</v>
      </c>
      <c r="C10" s="4">
        <v>8846.1200000000008</v>
      </c>
      <c r="D10" s="4">
        <v>7400.7</v>
      </c>
      <c r="E10" s="89"/>
    </row>
    <row r="11" spans="1:5" s="10" customFormat="1">
      <c r="A11" s="249" t="s">
        <v>299</v>
      </c>
      <c r="B11" s="580" t="s">
        <v>893</v>
      </c>
      <c r="C11" s="179">
        <v>12200</v>
      </c>
      <c r="D11" s="179">
        <v>12200</v>
      </c>
      <c r="E11" s="90"/>
    </row>
    <row r="12" spans="1:5" s="10" customFormat="1">
      <c r="A12" s="250" t="s">
        <v>258</v>
      </c>
      <c r="B12" s="83"/>
      <c r="C12" s="4"/>
      <c r="D12" s="4"/>
      <c r="E12" s="90"/>
    </row>
    <row r="13" spans="1:5" s="10" customFormat="1">
      <c r="A13" s="250" t="s">
        <v>258</v>
      </c>
      <c r="B13" s="83"/>
      <c r="C13" s="4"/>
      <c r="D13" s="4"/>
      <c r="E13" s="90"/>
    </row>
    <row r="14" spans="1:5" s="10" customFormat="1">
      <c r="A14" s="250" t="s">
        <v>258</v>
      </c>
      <c r="B14" s="83"/>
      <c r="C14" s="4"/>
      <c r="D14" s="4"/>
      <c r="E14" s="90"/>
    </row>
    <row r="15" spans="1:5" s="10" customFormat="1">
      <c r="A15" s="250" t="s">
        <v>258</v>
      </c>
      <c r="B15" s="83"/>
      <c r="C15" s="4"/>
      <c r="D15" s="4"/>
      <c r="E15" s="90"/>
    </row>
    <row r="16" spans="1:5" s="10" customFormat="1">
      <c r="A16" s="250" t="s">
        <v>258</v>
      </c>
      <c r="B16" s="83"/>
      <c r="C16" s="4"/>
      <c r="D16" s="4"/>
      <c r="E16" s="90"/>
    </row>
    <row r="17" spans="1:5" s="10" customFormat="1" ht="17.25" customHeight="1">
      <c r="A17" s="249" t="s">
        <v>300</v>
      </c>
      <c r="B17" s="83"/>
      <c r="C17" s="4"/>
      <c r="D17" s="4"/>
      <c r="E17" s="90"/>
    </row>
    <row r="18" spans="1:5" s="10" customFormat="1" ht="18" customHeight="1">
      <c r="A18" s="249" t="s">
        <v>301</v>
      </c>
      <c r="B18" s="83"/>
      <c r="C18" s="4"/>
      <c r="D18" s="4"/>
      <c r="E18" s="90"/>
    </row>
    <row r="19" spans="1:5" s="10" customFormat="1">
      <c r="A19" s="250" t="s">
        <v>258</v>
      </c>
      <c r="B19" s="83"/>
      <c r="C19" s="4"/>
      <c r="D19" s="4"/>
      <c r="E19" s="90"/>
    </row>
    <row r="20" spans="1:5" s="10" customFormat="1">
      <c r="A20" s="250" t="s">
        <v>258</v>
      </c>
      <c r="B20" s="83"/>
      <c r="C20" s="4"/>
      <c r="D20" s="4"/>
      <c r="E20" s="90"/>
    </row>
    <row r="21" spans="1:5" s="10" customFormat="1">
      <c r="A21" s="250" t="s">
        <v>258</v>
      </c>
      <c r="B21" s="83"/>
      <c r="C21" s="4"/>
      <c r="D21" s="4"/>
      <c r="E21" s="90"/>
    </row>
    <row r="22" spans="1:5" s="10" customFormat="1">
      <c r="A22" s="250" t="s">
        <v>258</v>
      </c>
      <c r="B22" s="83"/>
      <c r="C22" s="4"/>
      <c r="D22" s="4"/>
      <c r="E22" s="90"/>
    </row>
    <row r="23" spans="1:5" s="10" customFormat="1">
      <c r="A23" s="250" t="s">
        <v>258</v>
      </c>
      <c r="B23" s="83"/>
      <c r="C23" s="4"/>
      <c r="D23" s="4"/>
      <c r="E23" s="90"/>
    </row>
    <row r="24" spans="1:5">
      <c r="A24" s="251"/>
      <c r="B24" s="95" t="s">
        <v>305</v>
      </c>
      <c r="C24" s="82">
        <f>SUM(C10:C23)</f>
        <v>21046.120000000003</v>
      </c>
      <c r="D24" s="82">
        <f>SUM(D10:D23)</f>
        <v>19600.7</v>
      </c>
      <c r="E24" s="92"/>
    </row>
    <row r="25" spans="1:5">
      <c r="A25" s="631"/>
      <c r="B25" s="631"/>
      <c r="C25" s="631"/>
      <c r="D25" s="631"/>
      <c r="E25" s="92"/>
    </row>
    <row r="26" spans="1:5" ht="51" customHeight="1">
      <c r="A26" s="632" t="s">
        <v>453</v>
      </c>
      <c r="B26" s="632"/>
      <c r="C26" s="632"/>
      <c r="D26" s="632"/>
      <c r="E26" s="92"/>
    </row>
    <row r="27" spans="1:5" ht="14.25" customHeight="1">
      <c r="A27" s="252"/>
      <c r="B27" s="252"/>
      <c r="C27" s="252"/>
      <c r="D27" s="252"/>
      <c r="E27" s="92"/>
    </row>
    <row r="28" spans="1:5">
      <c r="A28" s="633" t="s">
        <v>452</v>
      </c>
      <c r="B28" s="633"/>
      <c r="C28" s="633"/>
      <c r="D28" s="633"/>
      <c r="E28" s="92"/>
    </row>
    <row r="29" spans="1:5">
      <c r="A29" s="247"/>
      <c r="B29" s="247"/>
      <c r="C29" s="248"/>
      <c r="D29" s="248"/>
      <c r="E29" s="92"/>
    </row>
    <row r="30" spans="1:5">
      <c r="A30" s="247"/>
      <c r="B30" s="247"/>
      <c r="C30" s="248"/>
      <c r="D30" s="248"/>
      <c r="E30" s="92"/>
    </row>
    <row r="31" spans="1:5" s="22" customFormat="1" ht="12.75"/>
    <row r="32" spans="1:5">
      <c r="A32" s="66" t="s">
        <v>93</v>
      </c>
      <c r="E32" s="5"/>
    </row>
    <row r="33" spans="1:9">
      <c r="E33"/>
      <c r="F33"/>
      <c r="G33"/>
      <c r="H33"/>
      <c r="I33"/>
    </row>
    <row r="34" spans="1:9">
      <c r="D34" s="12"/>
      <c r="E34"/>
      <c r="F34"/>
      <c r="G34"/>
      <c r="H34"/>
      <c r="I34"/>
    </row>
    <row r="35" spans="1:9">
      <c r="A35" s="66"/>
      <c r="B35" s="66" t="s">
        <v>251</v>
      </c>
      <c r="D35" s="12"/>
      <c r="E35"/>
      <c r="F35"/>
      <c r="G35"/>
      <c r="H35"/>
      <c r="I35"/>
    </row>
    <row r="36" spans="1:9">
      <c r="B36" s="2" t="s">
        <v>250</v>
      </c>
      <c r="D36" s="12"/>
      <c r="E36"/>
      <c r="F36"/>
      <c r="G36"/>
      <c r="H36"/>
      <c r="I36"/>
    </row>
    <row r="37" spans="1:9" customFormat="1" ht="12.75">
      <c r="A37" s="62"/>
      <c r="B37" s="62" t="s">
        <v>123</v>
      </c>
    </row>
    <row r="38" spans="1:9" s="22" customFormat="1" ht="12.75"/>
  </sheetData>
  <mergeCells count="5">
    <mergeCell ref="C1:D1"/>
    <mergeCell ref="C2:D2"/>
    <mergeCell ref="A25:D25"/>
    <mergeCell ref="A26:D26"/>
    <mergeCell ref="A28:D28"/>
  </mergeCells>
  <pageMargins left="0.19685039370078741" right="0.19685039370078741" top="0.19685039370078741" bottom="0.19685039370078741" header="0.15748031496062992" footer="0.15748031496062992"/>
  <pageSetup paperSize="9" scale="7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8"/>
  <sheetViews>
    <sheetView view="pageBreakPreview" topLeftCell="A89" zoomScale="80" zoomScaleNormal="93" zoomScaleSheetLayoutView="80" workbookViewId="0">
      <selection activeCell="K101" sqref="K101"/>
    </sheetView>
  </sheetViews>
  <sheetFormatPr defaultColWidth="9.140625" defaultRowHeight="12.75"/>
  <cols>
    <col min="1" max="1" width="5.42578125" style="171" customWidth="1"/>
    <col min="2" max="2" width="16.5703125" style="171" customWidth="1"/>
    <col min="3" max="3" width="26" style="548" customWidth="1"/>
    <col min="4" max="4" width="17" style="611" customWidth="1"/>
    <col min="5" max="5" width="18.140625" style="367" customWidth="1"/>
    <col min="6" max="6" width="14.7109375" style="171" customWidth="1"/>
    <col min="7" max="7" width="11.140625" style="559" customWidth="1"/>
    <col min="8" max="8" width="14.85546875" style="565" customWidth="1"/>
    <col min="9" max="9" width="21" style="565" customWidth="1"/>
    <col min="10" max="10" width="0" style="171" hidden="1" customWidth="1"/>
    <col min="11" max="16384" width="9.140625" style="171"/>
  </cols>
  <sheetData>
    <row r="1" spans="1:10" ht="37.15" customHeight="1">
      <c r="A1" s="635" t="s">
        <v>511</v>
      </c>
      <c r="B1" s="635"/>
      <c r="C1" s="635"/>
      <c r="D1" s="635"/>
      <c r="E1" s="635"/>
      <c r="F1" s="635"/>
      <c r="G1" s="635"/>
      <c r="H1" s="635"/>
      <c r="I1" s="625" t="s">
        <v>94</v>
      </c>
      <c r="J1" s="625"/>
    </row>
    <row r="2" spans="1:10" ht="15">
      <c r="A2" s="72" t="s">
        <v>124</v>
      </c>
      <c r="B2" s="71"/>
      <c r="C2" s="537"/>
      <c r="D2" s="596"/>
      <c r="E2" s="113"/>
      <c r="F2" s="73"/>
      <c r="G2" s="412"/>
      <c r="H2" s="416"/>
      <c r="I2" s="623" t="str">
        <f>'ფორმა N1'!M2</f>
        <v>01/01/2021-31/12/2021</v>
      </c>
      <c r="J2" s="623"/>
    </row>
    <row r="3" spans="1:10" ht="15">
      <c r="A3" s="72"/>
      <c r="B3" s="72"/>
      <c r="C3" s="538"/>
      <c r="D3" s="597"/>
      <c r="E3" s="549"/>
      <c r="F3" s="71"/>
      <c r="G3" s="412"/>
      <c r="H3" s="416"/>
      <c r="I3" s="416"/>
    </row>
    <row r="4" spans="1:10" ht="15">
      <c r="A4" s="73" t="str">
        <f>'ფორმა N2'!A4</f>
        <v>ანგარიშვალდებული პირის დასახელება:</v>
      </c>
      <c r="B4" s="73"/>
      <c r="C4" s="537"/>
      <c r="D4" s="596"/>
      <c r="E4" s="113"/>
      <c r="F4" s="73"/>
      <c r="G4" s="552"/>
      <c r="H4" s="560"/>
      <c r="I4" s="560"/>
    </row>
    <row r="5" spans="1:10" ht="15">
      <c r="A5" s="76" t="str">
        <f>'ფორმა N1'!D4</f>
        <v>პ/გ საქართველოს პატრიოტთა ალიანსი</v>
      </c>
      <c r="B5" s="76"/>
      <c r="C5" s="539"/>
      <c r="D5" s="598"/>
      <c r="E5" s="113"/>
      <c r="F5" s="76"/>
      <c r="G5" s="552"/>
      <c r="H5" s="561"/>
      <c r="I5" s="561"/>
    </row>
    <row r="6" spans="1:10" ht="15">
      <c r="A6" s="73"/>
      <c r="B6" s="73"/>
      <c r="C6" s="537"/>
      <c r="D6" s="596"/>
      <c r="E6" s="113"/>
      <c r="F6" s="73"/>
      <c r="G6" s="552"/>
      <c r="H6" s="560"/>
      <c r="I6" s="560"/>
    </row>
    <row r="7" spans="1:10" ht="15">
      <c r="A7" s="262"/>
      <c r="B7" s="262"/>
      <c r="C7" s="74"/>
      <c r="D7" s="599"/>
      <c r="E7" s="553"/>
      <c r="F7" s="262"/>
      <c r="G7" s="553"/>
      <c r="H7" s="413"/>
      <c r="I7" s="413"/>
    </row>
    <row r="8" spans="1:10" ht="60">
      <c r="A8" s="86" t="s">
        <v>64</v>
      </c>
      <c r="B8" s="86" t="s">
        <v>309</v>
      </c>
      <c r="C8" s="540" t="s">
        <v>310</v>
      </c>
      <c r="D8" s="600" t="s">
        <v>209</v>
      </c>
      <c r="E8" s="492" t="s">
        <v>312</v>
      </c>
      <c r="F8" s="86" t="s">
        <v>315</v>
      </c>
      <c r="G8" s="550" t="s">
        <v>10</v>
      </c>
      <c r="H8" s="551" t="s">
        <v>9</v>
      </c>
      <c r="I8" s="551" t="s">
        <v>349</v>
      </c>
      <c r="J8" s="171" t="s">
        <v>314</v>
      </c>
    </row>
    <row r="9" spans="1:10" ht="30">
      <c r="A9" s="86">
        <v>1</v>
      </c>
      <c r="B9" s="450" t="s">
        <v>575</v>
      </c>
      <c r="C9" s="541" t="s">
        <v>576</v>
      </c>
      <c r="D9" s="588" t="s">
        <v>577</v>
      </c>
      <c r="E9" s="570" t="s">
        <v>578</v>
      </c>
      <c r="F9" s="86" t="s">
        <v>314</v>
      </c>
      <c r="G9" s="551">
        <v>10340</v>
      </c>
      <c r="H9" s="551">
        <v>10340</v>
      </c>
      <c r="I9" s="491">
        <v>468</v>
      </c>
    </row>
    <row r="10" spans="1:10" ht="30">
      <c r="A10" s="86">
        <v>2</v>
      </c>
      <c r="B10" s="455" t="s">
        <v>579</v>
      </c>
      <c r="C10" s="541" t="s">
        <v>580</v>
      </c>
      <c r="D10" s="588" t="s">
        <v>581</v>
      </c>
      <c r="E10" s="570" t="s">
        <v>578</v>
      </c>
      <c r="F10" s="86" t="s">
        <v>314</v>
      </c>
      <c r="G10" s="551">
        <v>4710</v>
      </c>
      <c r="H10" s="551">
        <v>4710</v>
      </c>
      <c r="I10" s="491">
        <v>342</v>
      </c>
    </row>
    <row r="11" spans="1:10" ht="15">
      <c r="A11" s="86">
        <v>3</v>
      </c>
      <c r="B11" s="455" t="s">
        <v>582</v>
      </c>
      <c r="C11" s="541" t="s">
        <v>583</v>
      </c>
      <c r="D11" s="588" t="s">
        <v>584</v>
      </c>
      <c r="E11" s="571" t="s">
        <v>585</v>
      </c>
      <c r="F11" s="86" t="s">
        <v>314</v>
      </c>
      <c r="G11" s="551">
        <v>6511</v>
      </c>
      <c r="H11" s="551">
        <v>6511</v>
      </c>
      <c r="I11" s="491">
        <v>691</v>
      </c>
    </row>
    <row r="12" spans="1:10" ht="30">
      <c r="A12" s="86">
        <v>4</v>
      </c>
      <c r="B12" s="455" t="s">
        <v>586</v>
      </c>
      <c r="C12" s="541" t="s">
        <v>587</v>
      </c>
      <c r="D12" s="588" t="s">
        <v>588</v>
      </c>
      <c r="E12" s="570" t="s">
        <v>589</v>
      </c>
      <c r="F12" s="86" t="s">
        <v>314</v>
      </c>
      <c r="G12" s="551">
        <v>11720</v>
      </c>
      <c r="H12" s="551">
        <v>11720</v>
      </c>
      <c r="I12" s="491">
        <v>744</v>
      </c>
    </row>
    <row r="13" spans="1:10" ht="30">
      <c r="A13" s="86">
        <v>5</v>
      </c>
      <c r="B13" s="455" t="s">
        <v>590</v>
      </c>
      <c r="C13" s="541" t="s">
        <v>591</v>
      </c>
      <c r="D13" s="588" t="s">
        <v>592</v>
      </c>
      <c r="E13" s="570" t="s">
        <v>589</v>
      </c>
      <c r="F13" s="86" t="s">
        <v>314</v>
      </c>
      <c r="G13" s="551">
        <v>10340</v>
      </c>
      <c r="H13" s="551">
        <v>10340</v>
      </c>
      <c r="I13" s="491">
        <v>468</v>
      </c>
    </row>
    <row r="14" spans="1:10" ht="30">
      <c r="A14" s="86">
        <v>6</v>
      </c>
      <c r="B14" s="457" t="s">
        <v>579</v>
      </c>
      <c r="C14" s="541" t="s">
        <v>593</v>
      </c>
      <c r="D14" s="588" t="s">
        <v>594</v>
      </c>
      <c r="E14" s="570" t="s">
        <v>595</v>
      </c>
      <c r="F14" s="86" t="s">
        <v>314</v>
      </c>
      <c r="G14" s="551">
        <v>7138</v>
      </c>
      <c r="H14" s="551">
        <v>7138</v>
      </c>
      <c r="I14" s="491">
        <v>336</v>
      </c>
    </row>
    <row r="15" spans="1:10" ht="15">
      <c r="A15" s="86">
        <v>7</v>
      </c>
      <c r="B15" s="455" t="s">
        <v>596</v>
      </c>
      <c r="C15" s="541" t="s">
        <v>597</v>
      </c>
      <c r="D15" s="588" t="s">
        <v>598</v>
      </c>
      <c r="E15" s="572" t="s">
        <v>599</v>
      </c>
      <c r="F15" s="86" t="s">
        <v>314</v>
      </c>
      <c r="G15" s="551">
        <v>12560</v>
      </c>
      <c r="H15" s="551">
        <v>12560</v>
      </c>
      <c r="I15" s="491">
        <v>312</v>
      </c>
    </row>
    <row r="16" spans="1:10" ht="51">
      <c r="A16" s="86">
        <v>8</v>
      </c>
      <c r="B16" s="457" t="s">
        <v>600</v>
      </c>
      <c r="C16" s="541" t="s">
        <v>601</v>
      </c>
      <c r="D16" s="588" t="s">
        <v>602</v>
      </c>
      <c r="E16" s="573" t="s">
        <v>603</v>
      </c>
      <c r="F16" s="86" t="s">
        <v>314</v>
      </c>
      <c r="G16" s="499">
        <v>12470</v>
      </c>
      <c r="H16" s="499">
        <v>12470</v>
      </c>
      <c r="I16" s="491">
        <v>694</v>
      </c>
    </row>
    <row r="17" spans="1:9" ht="15">
      <c r="A17" s="86">
        <v>9</v>
      </c>
      <c r="B17" s="455" t="s">
        <v>604</v>
      </c>
      <c r="C17" s="541" t="s">
        <v>605</v>
      </c>
      <c r="D17" s="589" t="s">
        <v>606</v>
      </c>
      <c r="E17" s="571" t="s">
        <v>607</v>
      </c>
      <c r="F17" s="86" t="s">
        <v>314</v>
      </c>
      <c r="G17" s="551">
        <v>5346</v>
      </c>
      <c r="H17" s="551">
        <v>5346</v>
      </c>
      <c r="I17" s="491">
        <v>354</v>
      </c>
    </row>
    <row r="18" spans="1:9" ht="15">
      <c r="A18" s="86">
        <v>10</v>
      </c>
      <c r="B18" s="461" t="s">
        <v>608</v>
      </c>
      <c r="C18" s="541" t="s">
        <v>609</v>
      </c>
      <c r="D18" s="601" t="s">
        <v>610</v>
      </c>
      <c r="E18" s="571" t="s">
        <v>611</v>
      </c>
      <c r="F18" s="86" t="s">
        <v>314</v>
      </c>
      <c r="G18" s="551">
        <v>5346</v>
      </c>
      <c r="H18" s="551">
        <v>5346</v>
      </c>
      <c r="I18" s="491">
        <v>313</v>
      </c>
    </row>
    <row r="19" spans="1:9" ht="15">
      <c r="A19" s="86">
        <v>11</v>
      </c>
      <c r="B19" s="463" t="s">
        <v>604</v>
      </c>
      <c r="C19" s="541" t="s">
        <v>612</v>
      </c>
      <c r="D19" s="590" t="s">
        <v>613</v>
      </c>
      <c r="E19" s="571" t="s">
        <v>611</v>
      </c>
      <c r="F19" s="86" t="s">
        <v>314</v>
      </c>
      <c r="G19" s="551">
        <v>2738</v>
      </c>
      <c r="H19" s="551">
        <v>2738</v>
      </c>
      <c r="I19" s="491">
        <v>375</v>
      </c>
    </row>
    <row r="20" spans="1:9" ht="15">
      <c r="A20" s="86">
        <v>12</v>
      </c>
      <c r="B20" s="463" t="s">
        <v>614</v>
      </c>
      <c r="C20" s="541" t="s">
        <v>615</v>
      </c>
      <c r="D20" s="591" t="s">
        <v>616</v>
      </c>
      <c r="E20" s="571" t="s">
        <v>611</v>
      </c>
      <c r="F20" s="86" t="s">
        <v>314</v>
      </c>
      <c r="G20" s="551">
        <v>3763</v>
      </c>
      <c r="H20" s="551">
        <v>3763</v>
      </c>
      <c r="I20" s="491">
        <v>358</v>
      </c>
    </row>
    <row r="21" spans="1:9" ht="15">
      <c r="A21" s="86">
        <v>13</v>
      </c>
      <c r="B21" s="463" t="s">
        <v>604</v>
      </c>
      <c r="C21" s="541" t="s">
        <v>617</v>
      </c>
      <c r="D21" s="602" t="s">
        <v>618</v>
      </c>
      <c r="E21" s="571" t="s">
        <v>611</v>
      </c>
      <c r="F21" s="86" t="s">
        <v>314</v>
      </c>
      <c r="G21" s="551">
        <v>2295</v>
      </c>
      <c r="H21" s="551">
        <v>2295</v>
      </c>
      <c r="I21" s="491">
        <v>360</v>
      </c>
    </row>
    <row r="22" spans="1:9" ht="33.75">
      <c r="A22" s="86">
        <v>14</v>
      </c>
      <c r="B22" s="463" t="s">
        <v>619</v>
      </c>
      <c r="C22" s="541" t="s">
        <v>620</v>
      </c>
      <c r="D22" s="590">
        <v>62004025539</v>
      </c>
      <c r="E22" s="574" t="s">
        <v>621</v>
      </c>
      <c r="F22" s="86" t="s">
        <v>314</v>
      </c>
      <c r="G22" s="551">
        <v>10120</v>
      </c>
      <c r="H22" s="551">
        <v>10120</v>
      </c>
      <c r="I22" s="491">
        <v>394</v>
      </c>
    </row>
    <row r="23" spans="1:9" ht="30">
      <c r="A23" s="86">
        <v>15</v>
      </c>
      <c r="B23" s="463" t="s">
        <v>619</v>
      </c>
      <c r="C23" s="541" t="s">
        <v>622</v>
      </c>
      <c r="D23" s="590" t="s">
        <v>623</v>
      </c>
      <c r="E23" s="544" t="s">
        <v>624</v>
      </c>
      <c r="F23" s="86" t="s">
        <v>314</v>
      </c>
      <c r="G23" s="551">
        <v>6550</v>
      </c>
      <c r="H23" s="551">
        <v>6550</v>
      </c>
      <c r="I23" s="491">
        <v>310</v>
      </c>
    </row>
    <row r="24" spans="1:9" ht="63.75">
      <c r="A24" s="86">
        <v>16</v>
      </c>
      <c r="B24" s="469" t="s">
        <v>625</v>
      </c>
      <c r="C24" s="541" t="s">
        <v>626</v>
      </c>
      <c r="D24" s="590" t="s">
        <v>627</v>
      </c>
      <c r="E24" s="573" t="s">
        <v>628</v>
      </c>
      <c r="F24" s="86" t="s">
        <v>314</v>
      </c>
      <c r="G24" s="551">
        <v>8200</v>
      </c>
      <c r="H24" s="551">
        <v>8200</v>
      </c>
      <c r="I24" s="491">
        <v>400</v>
      </c>
    </row>
    <row r="25" spans="1:9" ht="15">
      <c r="A25" s="86">
        <v>17</v>
      </c>
      <c r="B25" s="463" t="s">
        <v>604</v>
      </c>
      <c r="C25" s="541" t="s">
        <v>629</v>
      </c>
      <c r="D25" s="590" t="s">
        <v>571</v>
      </c>
      <c r="E25" s="575" t="s">
        <v>607</v>
      </c>
      <c r="F25" s="86" t="s">
        <v>314</v>
      </c>
      <c r="G25" s="551">
        <v>8300</v>
      </c>
      <c r="H25" s="551">
        <v>8300</v>
      </c>
      <c r="I25" s="491">
        <v>400</v>
      </c>
    </row>
    <row r="26" spans="1:9" ht="15">
      <c r="A26" s="86">
        <v>18</v>
      </c>
      <c r="B26" s="463" t="s">
        <v>630</v>
      </c>
      <c r="C26" s="541" t="s">
        <v>631</v>
      </c>
      <c r="D26" s="590">
        <v>60001016853</v>
      </c>
      <c r="E26" s="575" t="s">
        <v>607</v>
      </c>
      <c r="F26" s="86" t="s">
        <v>314</v>
      </c>
      <c r="G26" s="551">
        <v>2752</v>
      </c>
      <c r="H26" s="551">
        <v>2752</v>
      </c>
      <c r="I26" s="491">
        <v>300</v>
      </c>
    </row>
    <row r="27" spans="1:9" ht="33.75">
      <c r="A27" s="86">
        <v>19</v>
      </c>
      <c r="B27" s="463" t="s">
        <v>632</v>
      </c>
      <c r="C27" s="541" t="s">
        <v>633</v>
      </c>
      <c r="D27" s="590">
        <v>25001043877</v>
      </c>
      <c r="E27" s="574" t="s">
        <v>634</v>
      </c>
      <c r="F27" s="86" t="s">
        <v>314</v>
      </c>
      <c r="G27" s="551">
        <v>4760</v>
      </c>
      <c r="H27" s="551">
        <v>4760</v>
      </c>
      <c r="I27" s="491">
        <v>375</v>
      </c>
    </row>
    <row r="28" spans="1:9" ht="51">
      <c r="A28" s="86">
        <v>20</v>
      </c>
      <c r="B28" s="463" t="s">
        <v>635</v>
      </c>
      <c r="C28" s="541" t="s">
        <v>636</v>
      </c>
      <c r="D28" s="590" t="s">
        <v>637</v>
      </c>
      <c r="E28" s="573" t="s">
        <v>603</v>
      </c>
      <c r="F28" s="86" t="s">
        <v>314</v>
      </c>
      <c r="G28" s="551">
        <v>8556</v>
      </c>
      <c r="H28" s="551">
        <v>8556</v>
      </c>
      <c r="I28" s="491">
        <v>300</v>
      </c>
    </row>
    <row r="29" spans="1:9" ht="30">
      <c r="A29" s="86">
        <v>21</v>
      </c>
      <c r="B29" s="463" t="s">
        <v>638</v>
      </c>
      <c r="C29" s="541" t="s">
        <v>639</v>
      </c>
      <c r="D29" s="590" t="s">
        <v>640</v>
      </c>
      <c r="E29" s="570" t="s">
        <v>641</v>
      </c>
      <c r="F29" s="86" t="s">
        <v>314</v>
      </c>
      <c r="G29" s="551">
        <v>6168</v>
      </c>
      <c r="H29" s="551">
        <v>6168</v>
      </c>
      <c r="I29" s="491">
        <v>300</v>
      </c>
    </row>
    <row r="30" spans="1:9" ht="30">
      <c r="A30" s="86">
        <v>22</v>
      </c>
      <c r="B30" s="463" t="s">
        <v>642</v>
      </c>
      <c r="C30" s="541" t="s">
        <v>643</v>
      </c>
      <c r="D30" s="590" t="s">
        <v>644</v>
      </c>
      <c r="E30" s="570" t="s">
        <v>641</v>
      </c>
      <c r="F30" s="86" t="s">
        <v>314</v>
      </c>
      <c r="G30" s="551">
        <v>4375</v>
      </c>
      <c r="H30" s="551">
        <v>4375</v>
      </c>
      <c r="I30" s="491">
        <v>375</v>
      </c>
    </row>
    <row r="31" spans="1:9" ht="30">
      <c r="A31" s="86">
        <v>23</v>
      </c>
      <c r="B31" s="463" t="s">
        <v>645</v>
      </c>
      <c r="C31" s="541" t="s">
        <v>646</v>
      </c>
      <c r="D31" s="590">
        <v>24001002325</v>
      </c>
      <c r="E31" s="570" t="s">
        <v>641</v>
      </c>
      <c r="F31" s="86" t="s">
        <v>314</v>
      </c>
      <c r="G31" s="551">
        <v>5300</v>
      </c>
      <c r="H31" s="551">
        <v>5300</v>
      </c>
      <c r="I31" s="491">
        <v>300</v>
      </c>
    </row>
    <row r="32" spans="1:9" ht="30">
      <c r="A32" s="86">
        <v>24</v>
      </c>
      <c r="B32" s="463" t="s">
        <v>604</v>
      </c>
      <c r="C32" s="541" t="s">
        <v>647</v>
      </c>
      <c r="D32" s="590" t="s">
        <v>648</v>
      </c>
      <c r="E32" s="570" t="s">
        <v>641</v>
      </c>
      <c r="F32" s="86" t="s">
        <v>314</v>
      </c>
      <c r="G32" s="551">
        <v>5375</v>
      </c>
      <c r="H32" s="551">
        <v>5375</v>
      </c>
      <c r="I32" s="491">
        <v>375</v>
      </c>
    </row>
    <row r="33" spans="1:9" ht="15">
      <c r="A33" s="86">
        <v>25</v>
      </c>
      <c r="B33" s="463" t="s">
        <v>649</v>
      </c>
      <c r="C33" s="541" t="s">
        <v>650</v>
      </c>
      <c r="D33" s="591" t="s">
        <v>651</v>
      </c>
      <c r="E33" s="492" t="s">
        <v>611</v>
      </c>
      <c r="F33" s="86" t="s">
        <v>314</v>
      </c>
      <c r="G33" s="551">
        <v>5250</v>
      </c>
      <c r="H33" s="551">
        <v>5250</v>
      </c>
      <c r="I33" s="491">
        <v>375</v>
      </c>
    </row>
    <row r="34" spans="1:9" ht="15">
      <c r="A34" s="86">
        <v>26</v>
      </c>
      <c r="B34" s="463" t="s">
        <v>652</v>
      </c>
      <c r="C34" s="541" t="s">
        <v>653</v>
      </c>
      <c r="D34" s="591" t="s">
        <v>654</v>
      </c>
      <c r="E34" s="576" t="s">
        <v>655</v>
      </c>
      <c r="F34" s="86" t="s">
        <v>314</v>
      </c>
      <c r="G34" s="551">
        <v>7400</v>
      </c>
      <c r="H34" s="551">
        <v>7400</v>
      </c>
      <c r="I34" s="491">
        <v>300</v>
      </c>
    </row>
    <row r="35" spans="1:9" ht="30">
      <c r="A35" s="86">
        <v>27</v>
      </c>
      <c r="B35" s="457" t="s">
        <v>656</v>
      </c>
      <c r="C35" s="541" t="s">
        <v>657</v>
      </c>
      <c r="D35" s="590" t="s">
        <v>658</v>
      </c>
      <c r="E35" s="570" t="s">
        <v>641</v>
      </c>
      <c r="F35" s="86" t="s">
        <v>314</v>
      </c>
      <c r="G35" s="551">
        <v>10100</v>
      </c>
      <c r="H35" s="551">
        <v>10100</v>
      </c>
      <c r="I35" s="491">
        <v>300</v>
      </c>
    </row>
    <row r="36" spans="1:9" ht="25.5">
      <c r="A36" s="86">
        <v>28</v>
      </c>
      <c r="B36" s="463" t="s">
        <v>659</v>
      </c>
      <c r="C36" s="541" t="s">
        <v>660</v>
      </c>
      <c r="D36" s="590" t="s">
        <v>661</v>
      </c>
      <c r="E36" s="573" t="s">
        <v>662</v>
      </c>
      <c r="F36" s="86" t="s">
        <v>314</v>
      </c>
      <c r="G36" s="551">
        <v>13084</v>
      </c>
      <c r="H36" s="551">
        <v>13084</v>
      </c>
      <c r="I36" s="491">
        <v>300</v>
      </c>
    </row>
    <row r="37" spans="1:9" ht="76.5">
      <c r="A37" s="86">
        <v>29</v>
      </c>
      <c r="B37" s="463" t="s">
        <v>579</v>
      </c>
      <c r="C37" s="541" t="s">
        <v>663</v>
      </c>
      <c r="D37" s="590" t="s">
        <v>664</v>
      </c>
      <c r="E37" s="573" t="s">
        <v>665</v>
      </c>
      <c r="F37" s="86" t="s">
        <v>314</v>
      </c>
      <c r="G37" s="551">
        <v>10276</v>
      </c>
      <c r="H37" s="551">
        <v>10276</v>
      </c>
      <c r="I37" s="491">
        <v>300</v>
      </c>
    </row>
    <row r="38" spans="1:9" ht="76.5">
      <c r="A38" s="86">
        <v>30</v>
      </c>
      <c r="B38" s="463" t="s">
        <v>666</v>
      </c>
      <c r="C38" s="541" t="s">
        <v>667</v>
      </c>
      <c r="D38" s="590" t="s">
        <v>668</v>
      </c>
      <c r="E38" s="573" t="s">
        <v>669</v>
      </c>
      <c r="F38" s="86" t="s">
        <v>314</v>
      </c>
      <c r="G38" s="551">
        <v>10276</v>
      </c>
      <c r="H38" s="551">
        <v>10276</v>
      </c>
      <c r="I38" s="491">
        <v>300</v>
      </c>
    </row>
    <row r="39" spans="1:9" ht="25.5">
      <c r="A39" s="86">
        <v>31</v>
      </c>
      <c r="B39" s="463" t="s">
        <v>670</v>
      </c>
      <c r="C39" s="541" t="s">
        <v>671</v>
      </c>
      <c r="D39" s="590" t="s">
        <v>672</v>
      </c>
      <c r="E39" s="573" t="s">
        <v>662</v>
      </c>
      <c r="F39" s="86" t="s">
        <v>314</v>
      </c>
      <c r="G39" s="551">
        <v>13090</v>
      </c>
      <c r="H39" s="551">
        <v>13090</v>
      </c>
      <c r="I39" s="491">
        <v>300</v>
      </c>
    </row>
    <row r="40" spans="1:9" ht="51">
      <c r="A40" s="86">
        <v>32</v>
      </c>
      <c r="B40" s="463" t="s">
        <v>673</v>
      </c>
      <c r="C40" s="541" t="s">
        <v>674</v>
      </c>
      <c r="D40" s="590" t="s">
        <v>675</v>
      </c>
      <c r="E40" s="573" t="s">
        <v>676</v>
      </c>
      <c r="F40" s="86" t="s">
        <v>314</v>
      </c>
      <c r="G40" s="551">
        <v>10226</v>
      </c>
      <c r="H40" s="551">
        <v>10226</v>
      </c>
      <c r="I40" s="491">
        <v>500</v>
      </c>
    </row>
    <row r="41" spans="1:9" ht="51">
      <c r="A41" s="86">
        <v>33</v>
      </c>
      <c r="B41" s="463" t="s">
        <v>604</v>
      </c>
      <c r="C41" s="541" t="s">
        <v>677</v>
      </c>
      <c r="D41" s="590" t="s">
        <v>678</v>
      </c>
      <c r="E41" s="573" t="s">
        <v>676</v>
      </c>
      <c r="F41" s="86" t="s">
        <v>314</v>
      </c>
      <c r="G41" s="551">
        <v>10226</v>
      </c>
      <c r="H41" s="551">
        <v>10226</v>
      </c>
      <c r="I41" s="491">
        <v>500</v>
      </c>
    </row>
    <row r="42" spans="1:9" ht="51">
      <c r="A42" s="86">
        <v>34</v>
      </c>
      <c r="B42" s="463" t="s">
        <v>604</v>
      </c>
      <c r="C42" s="541" t="s">
        <v>671</v>
      </c>
      <c r="D42" s="590" t="s">
        <v>679</v>
      </c>
      <c r="E42" s="573" t="s">
        <v>680</v>
      </c>
      <c r="F42" s="86" t="s">
        <v>314</v>
      </c>
      <c r="G42" s="551">
        <v>8300</v>
      </c>
      <c r="H42" s="551">
        <v>8300</v>
      </c>
      <c r="I42" s="491">
        <v>500</v>
      </c>
    </row>
    <row r="43" spans="1:9" ht="51">
      <c r="A43" s="86">
        <v>35</v>
      </c>
      <c r="B43" s="463" t="s">
        <v>681</v>
      </c>
      <c r="C43" s="541" t="s">
        <v>682</v>
      </c>
      <c r="D43" s="590" t="s">
        <v>683</v>
      </c>
      <c r="E43" s="573" t="s">
        <v>684</v>
      </c>
      <c r="F43" s="86" t="s">
        <v>314</v>
      </c>
      <c r="G43" s="551">
        <v>5772</v>
      </c>
      <c r="H43" s="551">
        <v>5772</v>
      </c>
      <c r="I43" s="491">
        <v>300</v>
      </c>
    </row>
    <row r="44" spans="1:9" ht="76.5">
      <c r="A44" s="86">
        <v>36</v>
      </c>
      <c r="B44" s="463" t="s">
        <v>685</v>
      </c>
      <c r="C44" s="541" t="s">
        <v>686</v>
      </c>
      <c r="D44" s="590" t="s">
        <v>687</v>
      </c>
      <c r="E44" s="573" t="s">
        <v>688</v>
      </c>
      <c r="F44" s="86" t="s">
        <v>314</v>
      </c>
      <c r="G44" s="551">
        <v>7110</v>
      </c>
      <c r="H44" s="551">
        <v>7110</v>
      </c>
      <c r="I44" s="491">
        <v>300</v>
      </c>
    </row>
    <row r="45" spans="1:9" ht="76.5">
      <c r="A45" s="86">
        <v>37</v>
      </c>
      <c r="B45" s="463" t="s">
        <v>619</v>
      </c>
      <c r="C45" s="541" t="s">
        <v>686</v>
      </c>
      <c r="D45" s="590" t="s">
        <v>689</v>
      </c>
      <c r="E45" s="573" t="s">
        <v>688</v>
      </c>
      <c r="F45" s="86" t="s">
        <v>314</v>
      </c>
      <c r="G45" s="551">
        <v>8200</v>
      </c>
      <c r="H45" s="551">
        <v>8200</v>
      </c>
      <c r="I45" s="491">
        <v>400</v>
      </c>
    </row>
    <row r="46" spans="1:9" ht="76.5">
      <c r="A46" s="86">
        <v>38</v>
      </c>
      <c r="B46" s="463" t="s">
        <v>690</v>
      </c>
      <c r="C46" s="541" t="s">
        <v>691</v>
      </c>
      <c r="D46" s="590" t="s">
        <v>692</v>
      </c>
      <c r="E46" s="573" t="s">
        <v>693</v>
      </c>
      <c r="F46" s="86" t="s">
        <v>314</v>
      </c>
      <c r="G46" s="551">
        <v>9921</v>
      </c>
      <c r="H46" s="551">
        <v>9921</v>
      </c>
      <c r="I46" s="491">
        <v>300</v>
      </c>
    </row>
    <row r="47" spans="1:9" ht="15">
      <c r="A47" s="86">
        <v>39</v>
      </c>
      <c r="B47" s="463" t="s">
        <v>694</v>
      </c>
      <c r="C47" s="541" t="s">
        <v>576</v>
      </c>
      <c r="D47" s="590" t="s">
        <v>695</v>
      </c>
      <c r="E47" s="573" t="s">
        <v>585</v>
      </c>
      <c r="F47" s="86" t="s">
        <v>314</v>
      </c>
      <c r="G47" s="551">
        <v>7175</v>
      </c>
      <c r="H47" s="551">
        <v>7175</v>
      </c>
      <c r="I47" s="491">
        <v>365</v>
      </c>
    </row>
    <row r="48" spans="1:9" ht="51">
      <c r="A48" s="86">
        <v>40</v>
      </c>
      <c r="B48" s="463" t="s">
        <v>696</v>
      </c>
      <c r="C48" s="541" t="s">
        <v>682</v>
      </c>
      <c r="D48" s="590" t="s">
        <v>697</v>
      </c>
      <c r="E48" s="573" t="s">
        <v>698</v>
      </c>
      <c r="F48" s="86" t="s">
        <v>314</v>
      </c>
      <c r="G48" s="551">
        <v>11026</v>
      </c>
      <c r="H48" s="551">
        <v>11026</v>
      </c>
      <c r="I48" s="491">
        <v>300</v>
      </c>
    </row>
    <row r="49" spans="1:9" ht="38.25">
      <c r="A49" s="86">
        <v>41</v>
      </c>
      <c r="B49" s="463" t="s">
        <v>699</v>
      </c>
      <c r="C49" s="541" t="s">
        <v>700</v>
      </c>
      <c r="D49" s="590" t="s">
        <v>701</v>
      </c>
      <c r="E49" s="573" t="s">
        <v>702</v>
      </c>
      <c r="F49" s="86" t="s">
        <v>314</v>
      </c>
      <c r="G49" s="551">
        <v>2915</v>
      </c>
      <c r="H49" s="551">
        <v>2915</v>
      </c>
      <c r="I49" s="491">
        <v>300</v>
      </c>
    </row>
    <row r="50" spans="1:9" ht="51">
      <c r="A50" s="86">
        <v>42</v>
      </c>
      <c r="B50" s="463" t="s">
        <v>703</v>
      </c>
      <c r="C50" s="541" t="s">
        <v>704</v>
      </c>
      <c r="D50" s="590" t="s">
        <v>705</v>
      </c>
      <c r="E50" s="573" t="s">
        <v>706</v>
      </c>
      <c r="F50" s="86" t="s">
        <v>314</v>
      </c>
      <c r="G50" s="551">
        <v>3705</v>
      </c>
      <c r="H50" s="551">
        <v>3705</v>
      </c>
      <c r="I50" s="491">
        <v>300</v>
      </c>
    </row>
    <row r="51" spans="1:9" ht="51">
      <c r="A51" s="86">
        <v>43</v>
      </c>
      <c r="B51" s="463" t="s">
        <v>707</v>
      </c>
      <c r="C51" s="541" t="s">
        <v>708</v>
      </c>
      <c r="D51" s="591" t="s">
        <v>709</v>
      </c>
      <c r="E51" s="573" t="s">
        <v>710</v>
      </c>
      <c r="F51" s="86" t="s">
        <v>314</v>
      </c>
      <c r="G51" s="551">
        <v>8200</v>
      </c>
      <c r="H51" s="551">
        <v>8200</v>
      </c>
      <c r="I51" s="491">
        <v>400</v>
      </c>
    </row>
    <row r="52" spans="1:9" ht="15">
      <c r="A52" s="86">
        <v>44</v>
      </c>
      <c r="B52" s="463" t="s">
        <v>711</v>
      </c>
      <c r="C52" s="541" t="s">
        <v>712</v>
      </c>
      <c r="D52" s="591" t="s">
        <v>713</v>
      </c>
      <c r="E52" s="492"/>
      <c r="F52" s="86" t="s">
        <v>314</v>
      </c>
      <c r="G52" s="551">
        <v>10771</v>
      </c>
      <c r="H52" s="551">
        <v>10771</v>
      </c>
      <c r="I52" s="491">
        <v>300</v>
      </c>
    </row>
    <row r="53" spans="1:9" ht="25.5">
      <c r="A53" s="86">
        <v>45</v>
      </c>
      <c r="B53" s="457" t="s">
        <v>714</v>
      </c>
      <c r="C53" s="541" t="s">
        <v>715</v>
      </c>
      <c r="D53" s="591" t="s">
        <v>716</v>
      </c>
      <c r="E53" s="573" t="s">
        <v>662</v>
      </c>
      <c r="F53" s="86" t="s">
        <v>314</v>
      </c>
      <c r="G53" s="551">
        <v>13064</v>
      </c>
      <c r="H53" s="551">
        <v>13064</v>
      </c>
      <c r="I53" s="491">
        <v>600</v>
      </c>
    </row>
    <row r="54" spans="1:9" ht="51">
      <c r="A54" s="86">
        <v>46</v>
      </c>
      <c r="B54" s="463" t="s">
        <v>717</v>
      </c>
      <c r="C54" s="541" t="s">
        <v>704</v>
      </c>
      <c r="D54" s="592" t="s">
        <v>718</v>
      </c>
      <c r="E54" s="573" t="s">
        <v>719</v>
      </c>
      <c r="F54" s="86" t="s">
        <v>314</v>
      </c>
      <c r="G54" s="551">
        <v>10050</v>
      </c>
      <c r="H54" s="551">
        <v>10050</v>
      </c>
      <c r="I54" s="491">
        <v>300</v>
      </c>
    </row>
    <row r="55" spans="1:9" ht="51">
      <c r="A55" s="86">
        <v>47</v>
      </c>
      <c r="B55" s="473" t="s">
        <v>720</v>
      </c>
      <c r="C55" s="541" t="s">
        <v>721</v>
      </c>
      <c r="D55" s="593" t="s">
        <v>722</v>
      </c>
      <c r="E55" s="573" t="s">
        <v>723</v>
      </c>
      <c r="F55" s="86" t="s">
        <v>314</v>
      </c>
      <c r="G55" s="551">
        <v>13415</v>
      </c>
      <c r="H55" s="551">
        <v>13415</v>
      </c>
      <c r="I55" s="491">
        <v>681.9</v>
      </c>
    </row>
    <row r="56" spans="1:9" ht="45">
      <c r="A56" s="86">
        <v>48</v>
      </c>
      <c r="B56" s="457" t="s">
        <v>659</v>
      </c>
      <c r="C56" s="541" t="s">
        <v>724</v>
      </c>
      <c r="D56" s="588" t="s">
        <v>725</v>
      </c>
      <c r="E56" s="576" t="s">
        <v>726</v>
      </c>
      <c r="F56" s="86" t="s">
        <v>314</v>
      </c>
      <c r="G56" s="551">
        <v>8206</v>
      </c>
      <c r="H56" s="551">
        <v>8206</v>
      </c>
      <c r="I56" s="491">
        <v>500</v>
      </c>
    </row>
    <row r="57" spans="1:9" ht="15">
      <c r="A57" s="86">
        <v>49</v>
      </c>
      <c r="B57" s="463" t="s">
        <v>707</v>
      </c>
      <c r="C57" s="541" t="s">
        <v>727</v>
      </c>
      <c r="D57" s="592" t="s">
        <v>728</v>
      </c>
      <c r="E57" s="577" t="s">
        <v>729</v>
      </c>
      <c r="F57" s="86" t="s">
        <v>314</v>
      </c>
      <c r="G57" s="551">
        <v>14535.62</v>
      </c>
      <c r="H57" s="551">
        <v>14535.62</v>
      </c>
      <c r="I57" s="491">
        <v>1000</v>
      </c>
    </row>
    <row r="58" spans="1:9" ht="15">
      <c r="A58" s="86">
        <v>50</v>
      </c>
      <c r="B58" s="473" t="s">
        <v>730</v>
      </c>
      <c r="C58" s="541" t="s">
        <v>731</v>
      </c>
      <c r="D58" s="594" t="s">
        <v>522</v>
      </c>
      <c r="E58" s="578" t="s">
        <v>732</v>
      </c>
      <c r="F58" s="86" t="s">
        <v>314</v>
      </c>
      <c r="G58" s="551">
        <v>2756</v>
      </c>
      <c r="H58" s="551">
        <v>2756</v>
      </c>
      <c r="I58" s="491">
        <v>300</v>
      </c>
    </row>
    <row r="59" spans="1:9" ht="15">
      <c r="A59" s="86">
        <v>51</v>
      </c>
      <c r="B59" s="463" t="s">
        <v>733</v>
      </c>
      <c r="C59" s="541" t="s">
        <v>734</v>
      </c>
      <c r="D59" s="592" t="s">
        <v>735</v>
      </c>
      <c r="E59" s="579" t="s">
        <v>662</v>
      </c>
      <c r="F59" s="86" t="s">
        <v>314</v>
      </c>
      <c r="G59" s="551">
        <v>14064</v>
      </c>
      <c r="H59" s="551">
        <v>14064</v>
      </c>
      <c r="I59" s="491">
        <v>800</v>
      </c>
    </row>
    <row r="60" spans="1:9" ht="45">
      <c r="A60" s="86">
        <v>52</v>
      </c>
      <c r="B60" s="455" t="s">
        <v>736</v>
      </c>
      <c r="C60" s="541" t="s">
        <v>737</v>
      </c>
      <c r="D60" s="588" t="s">
        <v>738</v>
      </c>
      <c r="E60" s="570" t="s">
        <v>739</v>
      </c>
      <c r="F60" s="86" t="s">
        <v>314</v>
      </c>
      <c r="G60" s="551">
        <v>3220</v>
      </c>
      <c r="H60" s="551">
        <v>3220</v>
      </c>
      <c r="I60" s="491">
        <v>300</v>
      </c>
    </row>
    <row r="61" spans="1:9" ht="63.75">
      <c r="A61" s="86">
        <v>53</v>
      </c>
      <c r="B61" s="457" t="s">
        <v>740</v>
      </c>
      <c r="C61" s="541" t="s">
        <v>741</v>
      </c>
      <c r="D61" s="588" t="s">
        <v>742</v>
      </c>
      <c r="E61" s="573" t="s">
        <v>743</v>
      </c>
      <c r="F61" s="86" t="s">
        <v>314</v>
      </c>
      <c r="G61" s="551">
        <v>3805</v>
      </c>
      <c r="H61" s="551">
        <v>3805</v>
      </c>
      <c r="I61" s="491">
        <v>400</v>
      </c>
    </row>
    <row r="62" spans="1:9" ht="63.75">
      <c r="A62" s="86">
        <v>54</v>
      </c>
      <c r="B62" s="463" t="s">
        <v>744</v>
      </c>
      <c r="C62" s="541" t="s">
        <v>745</v>
      </c>
      <c r="D62" s="603">
        <v>62002004718</v>
      </c>
      <c r="E62" s="573" t="s">
        <v>628</v>
      </c>
      <c r="F62" s="86" t="s">
        <v>314</v>
      </c>
      <c r="G62" s="551">
        <v>5848</v>
      </c>
      <c r="H62" s="551">
        <v>5848</v>
      </c>
      <c r="I62" s="491">
        <v>400</v>
      </c>
    </row>
    <row r="63" spans="1:9" ht="45">
      <c r="A63" s="86">
        <v>55</v>
      </c>
      <c r="B63" s="463" t="s">
        <v>746</v>
      </c>
      <c r="C63" s="541" t="s">
        <v>747</v>
      </c>
      <c r="D63" s="588" t="s">
        <v>748</v>
      </c>
      <c r="E63" s="570" t="s">
        <v>749</v>
      </c>
      <c r="F63" s="86" t="s">
        <v>314</v>
      </c>
      <c r="G63" s="551">
        <v>7186</v>
      </c>
      <c r="H63" s="551">
        <v>7186</v>
      </c>
      <c r="I63" s="491">
        <v>400</v>
      </c>
    </row>
    <row r="64" spans="1:9" ht="51">
      <c r="A64" s="86">
        <v>56</v>
      </c>
      <c r="B64" s="463" t="s">
        <v>750</v>
      </c>
      <c r="C64" s="541" t="s">
        <v>751</v>
      </c>
      <c r="D64" s="588" t="s">
        <v>752</v>
      </c>
      <c r="E64" s="573" t="s">
        <v>676</v>
      </c>
      <c r="F64" s="86" t="s">
        <v>314</v>
      </c>
      <c r="G64" s="499">
        <v>8192.02</v>
      </c>
      <c r="H64" s="551">
        <v>7092</v>
      </c>
      <c r="I64" s="491">
        <v>400</v>
      </c>
    </row>
    <row r="65" spans="1:9" ht="30">
      <c r="A65" s="86">
        <v>57</v>
      </c>
      <c r="B65" s="455" t="s">
        <v>753</v>
      </c>
      <c r="C65" s="541" t="s">
        <v>754</v>
      </c>
      <c r="D65" s="603" t="s">
        <v>755</v>
      </c>
      <c r="E65" s="570" t="s">
        <v>641</v>
      </c>
      <c r="F65" s="86" t="s">
        <v>314</v>
      </c>
      <c r="G65" s="499">
        <v>16222.5</v>
      </c>
      <c r="H65" s="551">
        <v>13494</v>
      </c>
      <c r="I65" s="491">
        <v>500</v>
      </c>
    </row>
    <row r="66" spans="1:9" ht="30">
      <c r="A66" s="86">
        <v>58</v>
      </c>
      <c r="B66" s="455" t="s">
        <v>756</v>
      </c>
      <c r="C66" s="541" t="s">
        <v>757</v>
      </c>
      <c r="D66" s="590" t="s">
        <v>758</v>
      </c>
      <c r="E66" s="570" t="s">
        <v>641</v>
      </c>
      <c r="F66" s="86" t="s">
        <v>314</v>
      </c>
      <c r="G66" s="499">
        <v>10559</v>
      </c>
      <c r="H66" s="551">
        <v>8957.6200000000008</v>
      </c>
      <c r="I66" s="491">
        <v>400</v>
      </c>
    </row>
    <row r="67" spans="1:9" ht="30">
      <c r="A67" s="86">
        <v>59</v>
      </c>
      <c r="B67" s="455" t="s">
        <v>600</v>
      </c>
      <c r="C67" s="541" t="s">
        <v>757</v>
      </c>
      <c r="D67" s="588" t="s">
        <v>759</v>
      </c>
      <c r="E67" s="570" t="s">
        <v>641</v>
      </c>
      <c r="F67" s="86" t="s">
        <v>314</v>
      </c>
      <c r="G67" s="499">
        <v>16580</v>
      </c>
      <c r="H67" s="551">
        <v>13729.62</v>
      </c>
      <c r="I67" s="491">
        <v>600</v>
      </c>
    </row>
    <row r="68" spans="1:9" ht="15">
      <c r="A68" s="86">
        <v>60</v>
      </c>
      <c r="B68" s="455" t="s">
        <v>760</v>
      </c>
      <c r="C68" s="541" t="s">
        <v>761</v>
      </c>
      <c r="D68" s="603" t="s">
        <v>762</v>
      </c>
      <c r="E68" s="570" t="s">
        <v>763</v>
      </c>
      <c r="F68" s="86" t="s">
        <v>314</v>
      </c>
      <c r="G68" s="499">
        <v>1400</v>
      </c>
      <c r="H68" s="551">
        <v>1400</v>
      </c>
      <c r="I68" s="491">
        <v>280</v>
      </c>
    </row>
    <row r="69" spans="1:9" ht="30">
      <c r="A69" s="86">
        <v>61</v>
      </c>
      <c r="B69" s="455" t="s">
        <v>638</v>
      </c>
      <c r="C69" s="541" t="s">
        <v>764</v>
      </c>
      <c r="D69" s="595">
        <v>1024004798</v>
      </c>
      <c r="E69" s="570" t="s">
        <v>641</v>
      </c>
      <c r="F69" s="86" t="s">
        <v>314</v>
      </c>
      <c r="G69" s="499">
        <v>13125</v>
      </c>
      <c r="H69" s="551">
        <v>10900</v>
      </c>
      <c r="I69" s="491">
        <v>400</v>
      </c>
    </row>
    <row r="70" spans="1:9" ht="30">
      <c r="A70" s="86">
        <v>62</v>
      </c>
      <c r="B70" s="455" t="s">
        <v>765</v>
      </c>
      <c r="C70" s="541" t="s">
        <v>766</v>
      </c>
      <c r="D70" s="588" t="s">
        <v>767</v>
      </c>
      <c r="E70" s="570" t="s">
        <v>641</v>
      </c>
      <c r="F70" s="86" t="s">
        <v>314</v>
      </c>
      <c r="G70" s="499">
        <v>15400</v>
      </c>
      <c r="H70" s="551">
        <v>12730</v>
      </c>
      <c r="I70" s="491">
        <v>400</v>
      </c>
    </row>
    <row r="71" spans="1:9" ht="15">
      <c r="A71" s="86">
        <v>63</v>
      </c>
      <c r="B71" s="486" t="s">
        <v>768</v>
      </c>
      <c r="C71" s="541" t="s">
        <v>769</v>
      </c>
      <c r="D71" s="603" t="s">
        <v>770</v>
      </c>
      <c r="E71" s="570" t="s">
        <v>763</v>
      </c>
      <c r="F71" s="86" t="s">
        <v>314</v>
      </c>
      <c r="G71" s="499">
        <v>1000</v>
      </c>
      <c r="H71" s="551">
        <v>880</v>
      </c>
      <c r="I71" s="491">
        <v>80</v>
      </c>
    </row>
    <row r="72" spans="1:9" ht="15">
      <c r="A72" s="86">
        <v>64</v>
      </c>
      <c r="B72" s="566" t="s">
        <v>881</v>
      </c>
      <c r="C72" s="542" t="s">
        <v>882</v>
      </c>
      <c r="D72" s="604" t="s">
        <v>771</v>
      </c>
      <c r="E72" s="570" t="s">
        <v>829</v>
      </c>
      <c r="F72" s="86" t="s">
        <v>314</v>
      </c>
      <c r="G72" s="499">
        <v>27500</v>
      </c>
      <c r="H72" s="551">
        <v>27500</v>
      </c>
      <c r="I72" s="491">
        <v>0</v>
      </c>
    </row>
    <row r="73" spans="1:9" ht="15">
      <c r="A73" s="86">
        <v>65</v>
      </c>
      <c r="B73" s="566" t="s">
        <v>883</v>
      </c>
      <c r="C73" s="542" t="s">
        <v>884</v>
      </c>
      <c r="D73" s="604" t="s">
        <v>772</v>
      </c>
      <c r="E73" s="570" t="s">
        <v>829</v>
      </c>
      <c r="F73" s="86" t="s">
        <v>314</v>
      </c>
      <c r="G73" s="499">
        <v>31250</v>
      </c>
      <c r="H73" s="551">
        <v>31250</v>
      </c>
      <c r="I73" s="491">
        <v>0</v>
      </c>
    </row>
    <row r="74" spans="1:9" ht="30">
      <c r="A74" s="86">
        <v>66</v>
      </c>
      <c r="B74" s="488" t="s">
        <v>791</v>
      </c>
      <c r="C74" s="543" t="s">
        <v>792</v>
      </c>
      <c r="D74" s="604" t="s">
        <v>773</v>
      </c>
      <c r="E74" s="570" t="s">
        <v>589</v>
      </c>
      <c r="F74" s="86" t="s">
        <v>314</v>
      </c>
      <c r="G74" s="499">
        <v>8750</v>
      </c>
      <c r="H74" s="551">
        <v>7300</v>
      </c>
      <c r="I74" s="491">
        <v>300</v>
      </c>
    </row>
    <row r="75" spans="1:9" ht="15">
      <c r="A75" s="86">
        <v>67</v>
      </c>
      <c r="B75" s="488" t="s">
        <v>793</v>
      </c>
      <c r="C75" s="543" t="s">
        <v>794</v>
      </c>
      <c r="D75" s="604" t="s">
        <v>774</v>
      </c>
      <c r="E75" s="570" t="s">
        <v>829</v>
      </c>
      <c r="F75" s="86" t="s">
        <v>314</v>
      </c>
      <c r="G75" s="499">
        <v>400</v>
      </c>
      <c r="H75" s="551">
        <v>392</v>
      </c>
      <c r="I75" s="491">
        <v>78.400000000000006</v>
      </c>
    </row>
    <row r="76" spans="1:9" ht="15">
      <c r="A76" s="86">
        <v>68</v>
      </c>
      <c r="B76" s="488" t="s">
        <v>795</v>
      </c>
      <c r="C76" s="543" t="s">
        <v>796</v>
      </c>
      <c r="D76" s="605" t="s">
        <v>898</v>
      </c>
      <c r="E76" s="498" t="s">
        <v>892</v>
      </c>
      <c r="F76" s="86" t="s">
        <v>314</v>
      </c>
      <c r="G76" s="499">
        <v>1800</v>
      </c>
      <c r="H76" s="551">
        <v>1800</v>
      </c>
      <c r="I76" s="491">
        <v>360</v>
      </c>
    </row>
    <row r="77" spans="1:9" ht="15">
      <c r="A77" s="86">
        <v>69</v>
      </c>
      <c r="B77" s="488" t="s">
        <v>797</v>
      </c>
      <c r="C77" s="543" t="s">
        <v>798</v>
      </c>
      <c r="D77" s="604" t="s">
        <v>775</v>
      </c>
      <c r="E77" s="569" t="s">
        <v>611</v>
      </c>
      <c r="F77" s="86" t="s">
        <v>314</v>
      </c>
      <c r="G77" s="499">
        <v>3750</v>
      </c>
      <c r="H77" s="551">
        <v>3340</v>
      </c>
      <c r="I77" s="491">
        <v>400</v>
      </c>
    </row>
    <row r="78" spans="1:9" ht="36">
      <c r="A78" s="86">
        <v>70</v>
      </c>
      <c r="B78" s="488" t="s">
        <v>690</v>
      </c>
      <c r="C78" s="543" t="s">
        <v>799</v>
      </c>
      <c r="D78" s="604" t="s">
        <v>776</v>
      </c>
      <c r="E78" s="568" t="s">
        <v>889</v>
      </c>
      <c r="F78" s="86" t="s">
        <v>314</v>
      </c>
      <c r="G78" s="499">
        <v>2980</v>
      </c>
      <c r="H78" s="551">
        <v>2684</v>
      </c>
      <c r="I78" s="491">
        <v>300</v>
      </c>
    </row>
    <row r="79" spans="1:9" ht="15">
      <c r="A79" s="86">
        <v>71</v>
      </c>
      <c r="B79" s="488" t="s">
        <v>800</v>
      </c>
      <c r="C79" s="543" t="s">
        <v>801</v>
      </c>
      <c r="D79" s="604" t="s">
        <v>777</v>
      </c>
      <c r="E79" s="569" t="s">
        <v>611</v>
      </c>
      <c r="F79" s="86" t="s">
        <v>314</v>
      </c>
      <c r="G79" s="499">
        <v>3125</v>
      </c>
      <c r="H79" s="551">
        <v>2750</v>
      </c>
      <c r="I79" s="491">
        <v>300</v>
      </c>
    </row>
    <row r="80" spans="1:9" ht="15">
      <c r="A80" s="86">
        <v>72</v>
      </c>
      <c r="B80" s="488" t="s">
        <v>802</v>
      </c>
      <c r="C80" s="543" t="s">
        <v>803</v>
      </c>
      <c r="D80" s="605" t="s">
        <v>894</v>
      </c>
      <c r="E80" s="570" t="s">
        <v>829</v>
      </c>
      <c r="F80" s="86" t="s">
        <v>314</v>
      </c>
      <c r="G80" s="499">
        <v>2000</v>
      </c>
      <c r="H80" s="551">
        <v>2000</v>
      </c>
      <c r="I80" s="491">
        <v>0</v>
      </c>
    </row>
    <row r="81" spans="1:9" ht="38.25">
      <c r="A81" s="86">
        <v>73</v>
      </c>
      <c r="B81" s="488" t="s">
        <v>746</v>
      </c>
      <c r="C81" s="543" t="s">
        <v>804</v>
      </c>
      <c r="D81" s="604" t="s">
        <v>778</v>
      </c>
      <c r="E81" s="567" t="s">
        <v>888</v>
      </c>
      <c r="F81" s="86" t="s">
        <v>314</v>
      </c>
      <c r="G81" s="499">
        <v>1220</v>
      </c>
      <c r="H81" s="551">
        <v>1171</v>
      </c>
      <c r="I81" s="491">
        <v>195.2</v>
      </c>
    </row>
    <row r="82" spans="1:9" ht="15">
      <c r="A82" s="86">
        <v>74</v>
      </c>
      <c r="B82" s="488" t="s">
        <v>805</v>
      </c>
      <c r="C82" s="543" t="s">
        <v>806</v>
      </c>
      <c r="D82" s="604" t="s">
        <v>779</v>
      </c>
      <c r="E82" s="569" t="s">
        <v>611</v>
      </c>
      <c r="F82" s="86" t="s">
        <v>314</v>
      </c>
      <c r="G82" s="499">
        <v>1875</v>
      </c>
      <c r="H82" s="551">
        <v>1770</v>
      </c>
      <c r="I82" s="491">
        <v>300</v>
      </c>
    </row>
    <row r="83" spans="1:9" ht="15">
      <c r="A83" s="86">
        <v>75</v>
      </c>
      <c r="B83" s="488" t="s">
        <v>807</v>
      </c>
      <c r="C83" s="543" t="s">
        <v>808</v>
      </c>
      <c r="D83" s="604" t="s">
        <v>780</v>
      </c>
      <c r="E83" s="569" t="s">
        <v>585</v>
      </c>
      <c r="F83" s="86" t="s">
        <v>314</v>
      </c>
      <c r="G83" s="499">
        <v>4680</v>
      </c>
      <c r="H83" s="551">
        <v>3969</v>
      </c>
      <c r="I83" s="491">
        <v>300</v>
      </c>
    </row>
    <row r="84" spans="1:9" ht="30">
      <c r="A84" s="86">
        <v>76</v>
      </c>
      <c r="B84" s="488" t="s">
        <v>659</v>
      </c>
      <c r="C84" s="543" t="s">
        <v>809</v>
      </c>
      <c r="D84" s="604" t="s">
        <v>781</v>
      </c>
      <c r="E84" s="570" t="s">
        <v>589</v>
      </c>
      <c r="F84" s="86" t="s">
        <v>314</v>
      </c>
      <c r="G84" s="499">
        <v>1250</v>
      </c>
      <c r="H84" s="551">
        <v>1200</v>
      </c>
      <c r="I84" s="491">
        <v>200</v>
      </c>
    </row>
    <row r="85" spans="1:9" ht="15">
      <c r="A85" s="86">
        <v>77</v>
      </c>
      <c r="B85" s="488" t="s">
        <v>604</v>
      </c>
      <c r="C85" s="543" t="s">
        <v>810</v>
      </c>
      <c r="D85" s="605" t="s">
        <v>895</v>
      </c>
      <c r="E85" s="570" t="s">
        <v>829</v>
      </c>
      <c r="F85" s="86" t="s">
        <v>314</v>
      </c>
      <c r="G85" s="499">
        <v>2000</v>
      </c>
      <c r="H85" s="551">
        <v>2000</v>
      </c>
      <c r="I85" s="491">
        <v>0</v>
      </c>
    </row>
    <row r="86" spans="1:9" ht="36">
      <c r="A86" s="86">
        <v>78</v>
      </c>
      <c r="B86" s="488" t="s">
        <v>811</v>
      </c>
      <c r="C86" s="543" t="s">
        <v>812</v>
      </c>
      <c r="D86" s="604" t="s">
        <v>782</v>
      </c>
      <c r="E86" s="568" t="s">
        <v>889</v>
      </c>
      <c r="F86" s="86" t="s">
        <v>314</v>
      </c>
      <c r="G86" s="499">
        <v>2980</v>
      </c>
      <c r="H86" s="499">
        <v>2980</v>
      </c>
      <c r="I86" s="551">
        <v>584.08000000000004</v>
      </c>
    </row>
    <row r="87" spans="1:9" ht="15">
      <c r="A87" s="86">
        <v>79</v>
      </c>
      <c r="B87" s="488" t="s">
        <v>813</v>
      </c>
      <c r="C87" s="543" t="s">
        <v>754</v>
      </c>
      <c r="D87" s="605" t="s">
        <v>896</v>
      </c>
      <c r="E87" s="570" t="s">
        <v>829</v>
      </c>
      <c r="F87" s="86" t="s">
        <v>314</v>
      </c>
      <c r="G87" s="551">
        <v>5650</v>
      </c>
      <c r="H87" s="551">
        <v>5650</v>
      </c>
      <c r="I87" s="491">
        <v>150</v>
      </c>
    </row>
    <row r="88" spans="1:9" ht="15">
      <c r="A88" s="86">
        <v>80</v>
      </c>
      <c r="B88" s="488" t="s">
        <v>814</v>
      </c>
      <c r="C88" s="543" t="s">
        <v>815</v>
      </c>
      <c r="D88" s="604" t="s">
        <v>783</v>
      </c>
      <c r="E88" s="570" t="s">
        <v>829</v>
      </c>
      <c r="F88" s="86" t="s">
        <v>314</v>
      </c>
      <c r="G88" s="551">
        <v>1125</v>
      </c>
      <c r="H88" s="551">
        <v>1125</v>
      </c>
      <c r="I88" s="491">
        <v>225</v>
      </c>
    </row>
    <row r="89" spans="1:9" ht="15">
      <c r="A89" s="86">
        <v>87</v>
      </c>
      <c r="B89" s="488" t="s">
        <v>816</v>
      </c>
      <c r="C89" s="543" t="s">
        <v>757</v>
      </c>
      <c r="D89" s="604" t="s">
        <v>785</v>
      </c>
      <c r="E89" s="570" t="s">
        <v>829</v>
      </c>
      <c r="F89" s="86" t="s">
        <v>314</v>
      </c>
      <c r="G89" s="551">
        <v>4200</v>
      </c>
      <c r="H89" s="551">
        <v>4200</v>
      </c>
      <c r="I89" s="491">
        <v>200</v>
      </c>
    </row>
    <row r="90" spans="1:9" ht="36">
      <c r="A90" s="86">
        <v>88</v>
      </c>
      <c r="B90" s="488" t="s">
        <v>817</v>
      </c>
      <c r="C90" s="543" t="s">
        <v>818</v>
      </c>
      <c r="D90" s="604" t="s">
        <v>786</v>
      </c>
      <c r="E90" s="568" t="s">
        <v>889</v>
      </c>
      <c r="F90" s="86" t="s">
        <v>314</v>
      </c>
      <c r="G90" s="499">
        <v>2980</v>
      </c>
      <c r="H90" s="499">
        <v>2980</v>
      </c>
      <c r="I90" s="551">
        <v>584.08000000000004</v>
      </c>
    </row>
    <row r="91" spans="1:9" ht="15">
      <c r="A91" s="86">
        <v>89</v>
      </c>
      <c r="B91" s="488" t="s">
        <v>666</v>
      </c>
      <c r="C91" s="543" t="s">
        <v>597</v>
      </c>
      <c r="D91" s="604" t="s">
        <v>787</v>
      </c>
      <c r="E91" s="570" t="s">
        <v>829</v>
      </c>
      <c r="F91" s="86" t="s">
        <v>314</v>
      </c>
      <c r="G91" s="499">
        <v>500</v>
      </c>
      <c r="H91" s="499">
        <v>500</v>
      </c>
      <c r="I91" s="491">
        <v>100</v>
      </c>
    </row>
    <row r="92" spans="1:9" ht="48">
      <c r="A92" s="86">
        <v>90</v>
      </c>
      <c r="B92" s="488" t="s">
        <v>819</v>
      </c>
      <c r="C92" s="543" t="s">
        <v>820</v>
      </c>
      <c r="D92" s="604" t="s">
        <v>788</v>
      </c>
      <c r="E92" s="568" t="s">
        <v>890</v>
      </c>
      <c r="F92" s="86" t="s">
        <v>314</v>
      </c>
      <c r="G92" s="499">
        <v>980</v>
      </c>
      <c r="H92" s="499">
        <v>980</v>
      </c>
      <c r="I92" s="491">
        <v>196</v>
      </c>
    </row>
    <row r="93" spans="1:9" ht="15">
      <c r="A93" s="86">
        <v>91</v>
      </c>
      <c r="B93" s="488" t="s">
        <v>604</v>
      </c>
      <c r="C93" s="543" t="s">
        <v>821</v>
      </c>
      <c r="D93" s="604" t="s">
        <v>789</v>
      </c>
      <c r="E93" s="570" t="s">
        <v>829</v>
      </c>
      <c r="F93" s="86" t="s">
        <v>314</v>
      </c>
      <c r="G93" s="499">
        <v>2000</v>
      </c>
      <c r="H93" s="499">
        <v>2000</v>
      </c>
      <c r="I93" s="491">
        <v>0</v>
      </c>
    </row>
    <row r="94" spans="1:9" ht="36">
      <c r="A94" s="86">
        <v>92</v>
      </c>
      <c r="B94" s="488" t="s">
        <v>604</v>
      </c>
      <c r="C94" s="543" t="s">
        <v>822</v>
      </c>
      <c r="D94" s="604" t="s">
        <v>537</v>
      </c>
      <c r="E94" s="568" t="s">
        <v>889</v>
      </c>
      <c r="F94" s="86" t="s">
        <v>314</v>
      </c>
      <c r="G94" s="499">
        <v>2980</v>
      </c>
      <c r="H94" s="499">
        <v>2980</v>
      </c>
      <c r="I94" s="551">
        <v>584.08000000000004</v>
      </c>
    </row>
    <row r="95" spans="1:9" ht="15">
      <c r="A95" s="86">
        <v>93</v>
      </c>
      <c r="B95" s="488" t="s">
        <v>823</v>
      </c>
      <c r="C95" s="543" t="s">
        <v>824</v>
      </c>
      <c r="D95" s="604" t="s">
        <v>546</v>
      </c>
      <c r="E95" s="568" t="s">
        <v>891</v>
      </c>
      <c r="F95" s="86" t="s">
        <v>314</v>
      </c>
      <c r="G95" s="499">
        <v>1600</v>
      </c>
      <c r="H95" s="499">
        <v>1600</v>
      </c>
      <c r="I95" s="551">
        <v>313.60000000000002</v>
      </c>
    </row>
    <row r="96" spans="1:9" ht="36">
      <c r="A96" s="86">
        <v>94</v>
      </c>
      <c r="B96" s="488" t="s">
        <v>825</v>
      </c>
      <c r="C96" s="543" t="s">
        <v>826</v>
      </c>
      <c r="D96" s="604" t="s">
        <v>790</v>
      </c>
      <c r="E96" s="568" t="s">
        <v>889</v>
      </c>
      <c r="F96" s="86" t="s">
        <v>314</v>
      </c>
      <c r="G96" s="499">
        <v>2980</v>
      </c>
      <c r="H96" s="499">
        <v>2980</v>
      </c>
      <c r="I96" s="551">
        <v>584.08000000000004</v>
      </c>
    </row>
    <row r="97" spans="1:9" ht="25.5">
      <c r="A97" s="86">
        <v>95</v>
      </c>
      <c r="B97" s="488" t="s">
        <v>827</v>
      </c>
      <c r="C97" s="543" t="s">
        <v>828</v>
      </c>
      <c r="D97" s="605" t="s">
        <v>897</v>
      </c>
      <c r="E97" s="567" t="s">
        <v>887</v>
      </c>
      <c r="F97" s="86" t="s">
        <v>314</v>
      </c>
      <c r="G97" s="499">
        <v>610</v>
      </c>
      <c r="H97" s="499">
        <v>610</v>
      </c>
      <c r="I97" s="551">
        <v>119.56</v>
      </c>
    </row>
    <row r="98" spans="1:9" ht="30">
      <c r="A98" s="86">
        <v>96</v>
      </c>
      <c r="B98" s="500" t="s">
        <v>885</v>
      </c>
      <c r="C98" s="543" t="s">
        <v>886</v>
      </c>
      <c r="D98" s="604" t="s">
        <v>784</v>
      </c>
      <c r="E98" s="550" t="s">
        <v>662</v>
      </c>
      <c r="F98" s="86" t="s">
        <v>314</v>
      </c>
      <c r="G98" s="550">
        <v>2844</v>
      </c>
      <c r="H98" s="550">
        <v>2844</v>
      </c>
      <c r="I98" s="491">
        <v>300</v>
      </c>
    </row>
    <row r="99" spans="1:9" ht="15">
      <c r="A99" s="83"/>
      <c r="B99" s="95"/>
      <c r="C99" s="545"/>
      <c r="D99" s="606"/>
      <c r="E99" s="95"/>
      <c r="F99" s="83" t="s">
        <v>455</v>
      </c>
      <c r="G99" s="554">
        <f>SUM(G9:G98)</f>
        <v>641393.14</v>
      </c>
      <c r="H99" s="562">
        <f>SUM(H9:H98)</f>
        <v>624643.86</v>
      </c>
      <c r="I99" s="562">
        <f>SUM(I9:I98)</f>
        <v>31999.98000000001</v>
      </c>
    </row>
    <row r="100" spans="1:9" ht="15">
      <c r="A100" s="169"/>
      <c r="B100" s="169"/>
      <c r="C100" s="546"/>
      <c r="D100" s="607"/>
      <c r="E100" s="493"/>
      <c r="F100" s="169"/>
      <c r="G100" s="555"/>
      <c r="H100" s="563"/>
      <c r="I100" s="563"/>
    </row>
    <row r="101" spans="1:9" ht="15">
      <c r="A101" s="634" t="s">
        <v>454</v>
      </c>
      <c r="B101" s="634"/>
      <c r="C101" s="634"/>
      <c r="D101" s="634"/>
      <c r="E101" s="634"/>
      <c r="F101" s="634"/>
      <c r="G101" s="634"/>
      <c r="H101" s="634"/>
      <c r="I101" s="634"/>
    </row>
    <row r="102" spans="1:9">
      <c r="A102" s="312"/>
      <c r="B102" s="312"/>
      <c r="C102" s="547"/>
      <c r="D102" s="608"/>
      <c r="E102" s="494"/>
      <c r="F102" s="312"/>
      <c r="G102" s="556"/>
      <c r="H102" s="564"/>
      <c r="I102" s="564"/>
    </row>
    <row r="103" spans="1:9" ht="15">
      <c r="A103" s="151" t="s">
        <v>93</v>
      </c>
      <c r="B103" s="151"/>
      <c r="C103" s="546"/>
      <c r="D103" s="608"/>
      <c r="E103" s="25"/>
      <c r="F103" s="146"/>
      <c r="G103" s="557"/>
      <c r="H103" s="563"/>
      <c r="I103" s="563"/>
    </row>
    <row r="104" spans="1:9" ht="15">
      <c r="A104" s="146"/>
      <c r="B104" s="146"/>
      <c r="C104" s="546"/>
      <c r="D104" s="608"/>
      <c r="E104" s="25"/>
      <c r="F104" s="146"/>
      <c r="G104" s="555"/>
      <c r="H104" s="563"/>
      <c r="I104" s="563"/>
    </row>
    <row r="105" spans="1:9" ht="15">
      <c r="A105" s="146"/>
      <c r="B105" s="146"/>
      <c r="C105" s="546"/>
      <c r="D105" s="608"/>
      <c r="E105" s="495"/>
      <c r="F105" s="150"/>
      <c r="G105" s="558"/>
      <c r="H105" s="563"/>
      <c r="I105" s="563"/>
    </row>
    <row r="106" spans="1:9" ht="15">
      <c r="A106" s="151"/>
      <c r="B106" s="151"/>
      <c r="C106" s="546" t="s">
        <v>880</v>
      </c>
      <c r="D106" s="609"/>
      <c r="E106" s="496"/>
      <c r="F106" s="151"/>
      <c r="G106" s="555"/>
      <c r="H106" s="563"/>
      <c r="I106" s="563"/>
    </row>
    <row r="107" spans="1:9" ht="15">
      <c r="A107" s="146"/>
      <c r="B107" s="146"/>
      <c r="C107" s="546" t="s">
        <v>348</v>
      </c>
      <c r="D107" s="608"/>
      <c r="E107" s="25"/>
      <c r="F107" s="146"/>
      <c r="G107" s="555"/>
      <c r="H107" s="563"/>
      <c r="I107" s="563"/>
    </row>
    <row r="108" spans="1:9">
      <c r="A108" s="153"/>
      <c r="B108" s="153"/>
      <c r="C108" s="548" t="s">
        <v>123</v>
      </c>
      <c r="D108" s="610"/>
      <c r="E108" s="497"/>
      <c r="F108" s="153"/>
    </row>
  </sheetData>
  <mergeCells count="4">
    <mergeCell ref="I1:J1"/>
    <mergeCell ref="I2:J2"/>
    <mergeCell ref="A101:I101"/>
    <mergeCell ref="A1:H1"/>
  </mergeCells>
  <printOptions gridLines="1"/>
  <pageMargins left="0.25" right="0.25" top="0.75" bottom="0.75" header="0.3" footer="0.3"/>
  <pageSetup scale="94" fitToHeight="0" orientation="landscape" r:id="rId1"/>
  <rowBreaks count="1" manualBreakCount="1">
    <brk id="81"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topLeftCell="A19" zoomScale="80" zoomScaleNormal="100" zoomScaleSheetLayoutView="80" workbookViewId="0">
      <selection activeCell="G22" sqref="G22"/>
    </sheetView>
  </sheetViews>
  <sheetFormatPr defaultColWidth="8.85546875" defaultRowHeight="12.75"/>
  <cols>
    <col min="1" max="1" width="5" style="271" customWidth="1"/>
    <col min="2" max="2" width="17.7109375" style="271" customWidth="1"/>
    <col min="3" max="3" width="18.42578125" style="271" customWidth="1"/>
    <col min="4" max="4" width="18.5703125" style="271" customWidth="1"/>
    <col min="5" max="5" width="16.140625" style="271" customWidth="1"/>
    <col min="6" max="6" width="15.140625" style="271" customWidth="1"/>
    <col min="7" max="7" width="15" style="271" customWidth="1"/>
    <col min="8" max="8" width="14.28515625" style="271" customWidth="1"/>
    <col min="9" max="16384" width="8.85546875" style="271"/>
  </cols>
  <sheetData>
    <row r="1" spans="1:9" ht="15">
      <c r="A1" s="71" t="s">
        <v>327</v>
      </c>
      <c r="B1" s="73"/>
      <c r="C1" s="73"/>
      <c r="D1" s="73"/>
      <c r="E1" s="73"/>
      <c r="F1" s="73"/>
      <c r="G1" s="625" t="s">
        <v>94</v>
      </c>
      <c r="H1" s="625"/>
      <c r="I1" s="267"/>
    </row>
    <row r="2" spans="1:9" ht="15">
      <c r="A2" s="72" t="s">
        <v>124</v>
      </c>
      <c r="B2" s="73"/>
      <c r="C2" s="73"/>
      <c r="D2" s="73"/>
      <c r="E2" s="73"/>
      <c r="F2" s="73"/>
      <c r="G2" s="623" t="str">
        <f>'ფორმა N1'!M2</f>
        <v>01/01/2021-31/12/2021</v>
      </c>
      <c r="H2" s="623"/>
      <c r="I2" s="72"/>
    </row>
    <row r="3" spans="1:9" ht="15">
      <c r="A3" s="72"/>
      <c r="B3" s="72"/>
      <c r="C3" s="72"/>
      <c r="D3" s="72"/>
      <c r="E3" s="72"/>
      <c r="F3" s="72"/>
      <c r="G3" s="267"/>
      <c r="H3" s="267"/>
      <c r="I3" s="267"/>
    </row>
    <row r="4" spans="1:9" ht="15">
      <c r="A4" s="73" t="str">
        <f>'ფორმა N2'!A4</f>
        <v>ანგარიშვალდებული პირის დასახელება:</v>
      </c>
      <c r="B4" s="73"/>
      <c r="C4" s="73"/>
      <c r="D4" s="73"/>
      <c r="E4" s="73"/>
      <c r="F4" s="73"/>
      <c r="G4" s="72"/>
      <c r="H4" s="72"/>
      <c r="I4" s="72"/>
    </row>
    <row r="5" spans="1:9" ht="15">
      <c r="A5" s="76" t="str">
        <f>'ფორმა N1'!D4</f>
        <v>პ/გ საქართველოს პატრიოტთა ალიანსი</v>
      </c>
      <c r="B5" s="76"/>
      <c r="C5" s="76"/>
      <c r="D5" s="76"/>
      <c r="E5" s="76"/>
      <c r="F5" s="76"/>
      <c r="G5" s="77"/>
      <c r="H5" s="77"/>
      <c r="I5" s="267"/>
    </row>
    <row r="6" spans="1:9" ht="15">
      <c r="A6" s="73"/>
      <c r="B6" s="73"/>
      <c r="C6" s="73"/>
      <c r="D6" s="73"/>
      <c r="E6" s="73"/>
      <c r="F6" s="73"/>
      <c r="G6" s="72"/>
      <c r="H6" s="72"/>
      <c r="I6" s="72"/>
    </row>
    <row r="7" spans="1:9" ht="15">
      <c r="A7" s="262"/>
      <c r="B7" s="262"/>
      <c r="C7" s="262"/>
      <c r="D7" s="262"/>
      <c r="E7" s="262"/>
      <c r="F7" s="262"/>
      <c r="G7" s="74"/>
      <c r="H7" s="74"/>
      <c r="I7" s="72"/>
    </row>
    <row r="8" spans="1:9" ht="15">
      <c r="A8" s="639" t="s">
        <v>64</v>
      </c>
      <c r="B8" s="641" t="s">
        <v>309</v>
      </c>
      <c r="C8" s="643" t="s">
        <v>310</v>
      </c>
      <c r="D8" s="643" t="s">
        <v>209</v>
      </c>
      <c r="E8" s="636" t="s">
        <v>412</v>
      </c>
      <c r="F8" s="637"/>
      <c r="G8" s="638"/>
      <c r="H8" s="636" t="s">
        <v>444</v>
      </c>
      <c r="I8" s="638"/>
    </row>
    <row r="9" spans="1:9" ht="25.5">
      <c r="A9" s="640"/>
      <c r="B9" s="642"/>
      <c r="C9" s="644"/>
      <c r="D9" s="644"/>
      <c r="E9" s="362" t="s">
        <v>441</v>
      </c>
      <c r="F9" s="362" t="s">
        <v>442</v>
      </c>
      <c r="G9" s="362" t="s">
        <v>443</v>
      </c>
      <c r="H9" s="363" t="s">
        <v>445</v>
      </c>
      <c r="I9" s="363" t="s">
        <v>446</v>
      </c>
    </row>
    <row r="10" spans="1:9" ht="15">
      <c r="A10" s="217"/>
      <c r="B10" s="218"/>
      <c r="C10" s="94"/>
      <c r="D10" s="94"/>
      <c r="E10" s="94"/>
      <c r="F10" s="94"/>
      <c r="G10" s="94"/>
      <c r="H10" s="4"/>
      <c r="I10" s="4"/>
    </row>
    <row r="11" spans="1:9" ht="15">
      <c r="A11" s="217"/>
      <c r="B11" s="218"/>
      <c r="C11" s="94"/>
      <c r="D11" s="94"/>
      <c r="E11" s="94"/>
      <c r="F11" s="94"/>
      <c r="G11" s="94"/>
      <c r="H11" s="4"/>
      <c r="I11" s="4"/>
    </row>
    <row r="12" spans="1:9" ht="15">
      <c r="A12" s="217"/>
      <c r="B12" s="218"/>
      <c r="C12" s="83"/>
      <c r="D12" s="83"/>
      <c r="E12" s="83"/>
      <c r="F12" s="83"/>
      <c r="G12" s="83"/>
      <c r="H12" s="4"/>
      <c r="I12" s="4"/>
    </row>
    <row r="13" spans="1:9" ht="15">
      <c r="A13" s="217"/>
      <c r="B13" s="218"/>
      <c r="C13" s="83"/>
      <c r="D13" s="83"/>
      <c r="E13" s="83"/>
      <c r="F13" s="83"/>
      <c r="G13" s="83"/>
      <c r="H13" s="4"/>
      <c r="I13" s="4"/>
    </row>
    <row r="14" spans="1:9" ht="15">
      <c r="A14" s="217"/>
      <c r="B14" s="218"/>
      <c r="C14" s="83"/>
      <c r="D14" s="83"/>
      <c r="E14" s="83"/>
      <c r="F14" s="83"/>
      <c r="G14" s="83"/>
      <c r="H14" s="4"/>
      <c r="I14" s="4"/>
    </row>
    <row r="15" spans="1:9" ht="15">
      <c r="A15" s="217"/>
      <c r="B15" s="218"/>
      <c r="C15" s="83"/>
      <c r="D15" s="83"/>
      <c r="E15" s="83"/>
      <c r="F15" s="83"/>
      <c r="G15" s="83"/>
      <c r="H15" s="4"/>
      <c r="I15" s="4"/>
    </row>
    <row r="16" spans="1:9" ht="15">
      <c r="A16" s="217"/>
      <c r="B16" s="218"/>
      <c r="C16" s="83"/>
      <c r="D16" s="83"/>
      <c r="E16" s="83"/>
      <c r="F16" s="83"/>
      <c r="G16" s="83"/>
      <c r="H16" s="4"/>
      <c r="I16" s="4"/>
    </row>
    <row r="17" spans="1:9" ht="15">
      <c r="A17" s="217"/>
      <c r="B17" s="218"/>
      <c r="C17" s="83"/>
      <c r="D17" s="83"/>
      <c r="E17" s="83"/>
      <c r="F17" s="83"/>
      <c r="G17" s="83"/>
      <c r="H17" s="4"/>
      <c r="I17" s="4"/>
    </row>
    <row r="18" spans="1:9" ht="15">
      <c r="A18" s="217"/>
      <c r="B18" s="218"/>
      <c r="C18" s="83"/>
      <c r="D18" s="83"/>
      <c r="E18" s="83"/>
      <c r="F18" s="83"/>
      <c r="G18" s="83"/>
      <c r="H18" s="4"/>
      <c r="I18" s="4"/>
    </row>
    <row r="19" spans="1:9" ht="15">
      <c r="A19" s="217"/>
      <c r="B19" s="218"/>
      <c r="C19" s="83"/>
      <c r="D19" s="83"/>
      <c r="E19" s="83"/>
      <c r="F19" s="83"/>
      <c r="G19" s="83"/>
      <c r="H19" s="4"/>
      <c r="I19" s="4"/>
    </row>
    <row r="20" spans="1:9" ht="15">
      <c r="A20" s="217"/>
      <c r="B20" s="218"/>
      <c r="C20" s="83"/>
      <c r="D20" s="83"/>
      <c r="E20" s="83"/>
      <c r="F20" s="83"/>
      <c r="G20" s="83"/>
      <c r="H20" s="4"/>
      <c r="I20" s="4"/>
    </row>
    <row r="21" spans="1:9" ht="15">
      <c r="A21" s="217"/>
      <c r="B21" s="218"/>
      <c r="C21" s="83"/>
      <c r="D21" s="83"/>
      <c r="E21" s="83"/>
      <c r="F21" s="83"/>
      <c r="G21" s="83"/>
      <c r="H21" s="4"/>
      <c r="I21" s="4"/>
    </row>
    <row r="22" spans="1:9" ht="15">
      <c r="A22" s="217"/>
      <c r="B22" s="218"/>
      <c r="C22" s="83"/>
      <c r="D22" s="83"/>
      <c r="E22" s="83"/>
      <c r="F22" s="83"/>
      <c r="G22" s="83"/>
      <c r="H22" s="4"/>
      <c r="I22" s="4"/>
    </row>
    <row r="23" spans="1:9" ht="15">
      <c r="A23" s="217"/>
      <c r="B23" s="218"/>
      <c r="C23" s="83"/>
      <c r="D23" s="83"/>
      <c r="E23" s="83"/>
      <c r="F23" s="83"/>
      <c r="G23" s="83"/>
      <c r="H23" s="4"/>
      <c r="I23" s="4"/>
    </row>
    <row r="24" spans="1:9" ht="15">
      <c r="A24" s="217"/>
      <c r="B24" s="218"/>
      <c r="C24" s="83"/>
      <c r="D24" s="83"/>
      <c r="E24" s="83"/>
      <c r="F24" s="83"/>
      <c r="G24" s="83"/>
      <c r="H24" s="4"/>
      <c r="I24" s="4"/>
    </row>
    <row r="25" spans="1:9" ht="15">
      <c r="A25" s="217"/>
      <c r="B25" s="218"/>
      <c r="C25" s="83"/>
      <c r="D25" s="83"/>
      <c r="E25" s="83"/>
      <c r="F25" s="83"/>
      <c r="G25" s="83"/>
      <c r="H25" s="4"/>
      <c r="I25" s="4"/>
    </row>
    <row r="26" spans="1:9" ht="15">
      <c r="A26" s="217"/>
      <c r="B26" s="218"/>
      <c r="C26" s="83"/>
      <c r="D26" s="83"/>
      <c r="E26" s="83"/>
      <c r="F26" s="83"/>
      <c r="G26" s="83"/>
      <c r="H26" s="4"/>
      <c r="I26" s="4"/>
    </row>
    <row r="27" spans="1:9" ht="15">
      <c r="A27" s="217"/>
      <c r="B27" s="218"/>
      <c r="C27" s="83"/>
      <c r="D27" s="83"/>
      <c r="E27" s="83"/>
      <c r="F27" s="83"/>
      <c r="G27" s="83"/>
      <c r="H27" s="4"/>
      <c r="I27" s="4"/>
    </row>
    <row r="28" spans="1:9" ht="15">
      <c r="A28" s="217"/>
      <c r="B28" s="218"/>
      <c r="C28" s="83"/>
      <c r="D28" s="83"/>
      <c r="E28" s="83"/>
      <c r="F28" s="83"/>
      <c r="G28" s="83"/>
      <c r="H28" s="4"/>
      <c r="I28" s="4"/>
    </row>
    <row r="29" spans="1:9" ht="15">
      <c r="A29" s="217"/>
      <c r="B29" s="218"/>
      <c r="C29" s="83"/>
      <c r="D29" s="83"/>
      <c r="E29" s="83"/>
      <c r="F29" s="83"/>
      <c r="G29" s="83"/>
      <c r="H29" s="4"/>
      <c r="I29" s="4"/>
    </row>
    <row r="30" spans="1:9" ht="15">
      <c r="A30" s="217"/>
      <c r="B30" s="218"/>
      <c r="C30" s="83"/>
      <c r="D30" s="83"/>
      <c r="E30" s="83"/>
      <c r="F30" s="83"/>
      <c r="G30" s="83"/>
      <c r="H30" s="4"/>
      <c r="I30" s="4"/>
    </row>
    <row r="31" spans="1:9" ht="15">
      <c r="A31" s="217"/>
      <c r="B31" s="218"/>
      <c r="C31" s="83"/>
      <c r="D31" s="83"/>
      <c r="E31" s="83"/>
      <c r="F31" s="83"/>
      <c r="G31" s="83"/>
      <c r="H31" s="4"/>
      <c r="I31" s="4"/>
    </row>
    <row r="32" spans="1:9" ht="15">
      <c r="A32" s="217"/>
      <c r="B32" s="218"/>
      <c r="C32" s="83"/>
      <c r="D32" s="83"/>
      <c r="E32" s="83"/>
      <c r="F32" s="83"/>
      <c r="G32" s="83"/>
      <c r="H32" s="4"/>
      <c r="I32" s="4"/>
    </row>
    <row r="33" spans="1:9" ht="15">
      <c r="A33" s="217"/>
      <c r="B33" s="218"/>
      <c r="C33" s="83"/>
      <c r="D33" s="83"/>
      <c r="E33" s="83"/>
      <c r="F33" s="83"/>
      <c r="G33" s="83"/>
      <c r="H33" s="4"/>
      <c r="I33" s="4"/>
    </row>
    <row r="34" spans="1:9" ht="15">
      <c r="A34" s="217"/>
      <c r="B34" s="218"/>
      <c r="C34" s="83"/>
      <c r="D34" s="83"/>
      <c r="E34" s="83"/>
      <c r="F34" s="83"/>
      <c r="G34" s="83"/>
      <c r="H34" s="4"/>
      <c r="I34" s="4"/>
    </row>
    <row r="35" spans="1:9" ht="15">
      <c r="A35" s="217"/>
      <c r="B35" s="219"/>
      <c r="C35" s="95"/>
      <c r="D35" s="95"/>
      <c r="E35" s="95"/>
      <c r="F35" s="95"/>
      <c r="G35" s="95" t="s">
        <v>313</v>
      </c>
      <c r="H35" s="82">
        <f>SUM(H10:H34)</f>
        <v>0</v>
      </c>
      <c r="I35" s="82">
        <f>SUM(I10:I34)</f>
        <v>0</v>
      </c>
    </row>
    <row r="36" spans="1:9" ht="15">
      <c r="A36" s="169"/>
      <c r="B36" s="169"/>
      <c r="C36" s="169"/>
      <c r="D36" s="169"/>
      <c r="E36" s="169"/>
      <c r="F36" s="169"/>
      <c r="G36" s="146"/>
      <c r="H36" s="146"/>
      <c r="I36" s="301"/>
    </row>
    <row r="37" spans="1:9" ht="15">
      <c r="A37" s="634" t="s">
        <v>503</v>
      </c>
      <c r="B37" s="634"/>
      <c r="C37" s="634"/>
      <c r="D37" s="634"/>
      <c r="E37" s="634"/>
      <c r="F37" s="634"/>
      <c r="G37" s="634"/>
      <c r="H37" s="634"/>
      <c r="I37" s="634"/>
    </row>
    <row r="38" spans="1:9" ht="15">
      <c r="A38" s="263"/>
      <c r="B38" s="146"/>
      <c r="C38" s="146"/>
      <c r="D38" s="146"/>
      <c r="E38" s="146"/>
      <c r="G38" s="146"/>
      <c r="H38" s="146"/>
      <c r="I38" s="301"/>
    </row>
    <row r="39" spans="1:9" ht="15">
      <c r="A39" s="151" t="s">
        <v>93</v>
      </c>
      <c r="B39" s="146"/>
      <c r="C39" s="146"/>
      <c r="D39" s="146"/>
      <c r="E39" s="146"/>
      <c r="F39" s="146"/>
      <c r="G39" s="146"/>
      <c r="H39" s="146"/>
      <c r="I39" s="301"/>
    </row>
    <row r="40" spans="1:9" ht="15">
      <c r="A40" s="146"/>
      <c r="B40" s="146"/>
      <c r="C40" s="146"/>
      <c r="D40" s="146"/>
      <c r="E40" s="146"/>
      <c r="F40" s="146"/>
      <c r="G40" s="146"/>
      <c r="H40" s="146"/>
      <c r="I40" s="301"/>
    </row>
    <row r="41" spans="1:9" ht="15">
      <c r="A41" s="146"/>
      <c r="B41" s="146"/>
      <c r="C41" s="146"/>
      <c r="D41" s="146"/>
      <c r="E41" s="146"/>
      <c r="F41" s="146"/>
      <c r="G41" s="146"/>
      <c r="H41" s="152"/>
      <c r="I41" s="301"/>
    </row>
    <row r="42" spans="1:9" ht="15">
      <c r="A42" s="151"/>
      <c r="B42" s="151" t="s">
        <v>251</v>
      </c>
      <c r="C42" s="151"/>
      <c r="D42" s="151"/>
      <c r="E42" s="151"/>
      <c r="F42" s="151"/>
      <c r="G42" s="146"/>
      <c r="H42" s="152"/>
      <c r="I42" s="301"/>
    </row>
    <row r="43" spans="1:9" ht="15">
      <c r="A43" s="146"/>
      <c r="B43" s="146" t="s">
        <v>250</v>
      </c>
      <c r="C43" s="146"/>
      <c r="D43" s="146"/>
      <c r="E43" s="146"/>
      <c r="F43" s="146"/>
      <c r="G43" s="146"/>
      <c r="H43" s="152"/>
      <c r="I43" s="301"/>
    </row>
    <row r="44" spans="1:9">
      <c r="A44" s="153"/>
      <c r="B44" s="153" t="s">
        <v>123</v>
      </c>
      <c r="C44" s="153"/>
      <c r="D44" s="153"/>
      <c r="E44" s="153"/>
      <c r="F44" s="153"/>
      <c r="G44" s="171"/>
      <c r="H44" s="171"/>
      <c r="I44" s="171"/>
    </row>
  </sheetData>
  <mergeCells count="9">
    <mergeCell ref="A37:I37"/>
    <mergeCell ref="G1:H1"/>
    <mergeCell ref="G2:H2"/>
    <mergeCell ref="E8:G8"/>
    <mergeCell ref="H8:I8"/>
    <mergeCell ref="A8:A9"/>
    <mergeCell ref="B8:B9"/>
    <mergeCell ref="C8:C9"/>
    <mergeCell ref="D8:D9"/>
  </mergeCells>
  <printOptions gridLines="1"/>
  <pageMargins left="0.25" right="0.25" top="0.75" bottom="0.75" header="0.3" footer="0.3"/>
  <pageSetup scale="8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80" zoomScaleNormal="100" zoomScaleSheetLayoutView="80" workbookViewId="0">
      <selection activeCell="M40" sqref="M40"/>
    </sheetView>
  </sheetViews>
  <sheetFormatPr defaultColWidth="9.140625" defaultRowHeight="12.75"/>
  <cols>
    <col min="1" max="1" width="5.42578125" style="171" customWidth="1"/>
    <col min="2" max="2" width="13.140625" style="171" customWidth="1"/>
    <col min="3" max="3" width="15.140625" style="171" customWidth="1"/>
    <col min="4" max="4" width="18" style="171" customWidth="1"/>
    <col min="5" max="5" width="20.5703125" style="171" customWidth="1"/>
    <col min="6" max="6" width="21.28515625" style="171" customWidth="1"/>
    <col min="7" max="7" width="15.140625" style="171" customWidth="1"/>
    <col min="8" max="8" width="15.5703125" style="171" customWidth="1"/>
    <col min="9" max="9" width="13.42578125" style="171" customWidth="1"/>
    <col min="10" max="10" width="0" style="171" hidden="1" customWidth="1"/>
    <col min="11" max="16384" width="9.140625" style="171"/>
  </cols>
  <sheetData>
    <row r="1" spans="1:10" ht="15">
      <c r="A1" s="645" t="s">
        <v>502</v>
      </c>
      <c r="B1" s="645"/>
      <c r="C1" s="645"/>
      <c r="D1" s="645"/>
      <c r="E1" s="645"/>
      <c r="F1" s="645"/>
      <c r="G1" s="625" t="s">
        <v>94</v>
      </c>
      <c r="H1" s="625"/>
    </row>
    <row r="2" spans="1:10" ht="15">
      <c r="A2" s="72" t="s">
        <v>124</v>
      </c>
      <c r="B2" s="71"/>
      <c r="C2" s="73"/>
      <c r="D2" s="73"/>
      <c r="E2" s="73"/>
      <c r="F2" s="73"/>
      <c r="G2" s="623" t="str">
        <f>'ფორმა N1'!M2</f>
        <v>01/01/2021-31/12/2021</v>
      </c>
      <c r="H2" s="623"/>
    </row>
    <row r="3" spans="1:10" ht="15">
      <c r="A3" s="72"/>
      <c r="B3" s="72"/>
      <c r="C3" s="72"/>
      <c r="D3" s="72"/>
      <c r="E3" s="72"/>
      <c r="F3" s="72"/>
      <c r="G3" s="267"/>
      <c r="H3" s="267"/>
    </row>
    <row r="4" spans="1:10" ht="15">
      <c r="A4" s="73" t="str">
        <f>'ფორმა N2'!A4</f>
        <v>ანგარიშვალდებული პირის დასახელება:</v>
      </c>
      <c r="B4" s="73"/>
      <c r="C4" s="73"/>
      <c r="D4" s="73"/>
      <c r="E4" s="73"/>
      <c r="F4" s="73"/>
      <c r="G4" s="72"/>
      <c r="H4" s="72"/>
    </row>
    <row r="5" spans="1:10" ht="15">
      <c r="A5" s="76" t="str">
        <f>'ფორმა N1'!D4</f>
        <v>პ/გ საქართველოს პატრიოტთა ალიანსი</v>
      </c>
      <c r="B5" s="76"/>
      <c r="C5" s="76"/>
      <c r="D5" s="76"/>
      <c r="E5" s="76"/>
      <c r="F5" s="76"/>
      <c r="G5" s="77"/>
      <c r="H5" s="77"/>
    </row>
    <row r="6" spans="1:10" ht="15">
      <c r="A6" s="73"/>
      <c r="B6" s="73"/>
      <c r="C6" s="73"/>
      <c r="D6" s="73"/>
      <c r="E6" s="73"/>
      <c r="F6" s="73"/>
      <c r="G6" s="72"/>
      <c r="H6" s="72"/>
    </row>
    <row r="7" spans="1:10" ht="15">
      <c r="A7" s="262"/>
      <c r="B7" s="262"/>
      <c r="C7" s="262"/>
      <c r="D7" s="262"/>
      <c r="E7" s="262"/>
      <c r="F7" s="262"/>
      <c r="G7" s="74"/>
      <c r="H7" s="74"/>
    </row>
    <row r="8" spans="1:10" ht="30">
      <c r="A8" s="86" t="s">
        <v>64</v>
      </c>
      <c r="B8" s="86" t="s">
        <v>309</v>
      </c>
      <c r="C8" s="86" t="s">
        <v>310</v>
      </c>
      <c r="D8" s="86" t="s">
        <v>209</v>
      </c>
      <c r="E8" s="86" t="s">
        <v>315</v>
      </c>
      <c r="F8" s="86" t="s">
        <v>311</v>
      </c>
      <c r="G8" s="75" t="s">
        <v>10</v>
      </c>
      <c r="H8" s="75" t="s">
        <v>9</v>
      </c>
      <c r="J8" s="171" t="s">
        <v>314</v>
      </c>
    </row>
    <row r="9" spans="1:10" ht="15">
      <c r="A9" s="94"/>
      <c r="B9" s="94"/>
      <c r="C9" s="94"/>
      <c r="D9" s="94"/>
      <c r="E9" s="94"/>
      <c r="F9" s="94"/>
      <c r="G9" s="4"/>
      <c r="H9" s="4"/>
      <c r="J9" s="171" t="s">
        <v>0</v>
      </c>
    </row>
    <row r="10" spans="1:10" ht="15">
      <c r="A10" s="94"/>
      <c r="B10" s="94"/>
      <c r="C10" s="94"/>
      <c r="D10" s="94"/>
      <c r="E10" s="94"/>
      <c r="F10" s="94"/>
      <c r="G10" s="4"/>
      <c r="H10" s="4"/>
    </row>
    <row r="11" spans="1:10" ht="15">
      <c r="A11" s="83"/>
      <c r="B11" s="83"/>
      <c r="C11" s="83"/>
      <c r="D11" s="83"/>
      <c r="E11" s="83"/>
      <c r="F11" s="83"/>
      <c r="G11" s="4"/>
      <c r="H11" s="4"/>
    </row>
    <row r="12" spans="1:10" ht="15">
      <c r="A12" s="83"/>
      <c r="B12" s="83"/>
      <c r="C12" s="83"/>
      <c r="D12" s="83"/>
      <c r="E12" s="83"/>
      <c r="F12" s="83"/>
      <c r="G12" s="4"/>
      <c r="H12" s="4"/>
    </row>
    <row r="13" spans="1:10" ht="15">
      <c r="A13" s="83"/>
      <c r="B13" s="83"/>
      <c r="C13" s="83"/>
      <c r="D13" s="83"/>
      <c r="E13" s="83"/>
      <c r="F13" s="83"/>
      <c r="G13" s="4"/>
      <c r="H13" s="4"/>
    </row>
    <row r="14" spans="1:10" ht="15">
      <c r="A14" s="83"/>
      <c r="B14" s="83"/>
      <c r="C14" s="83"/>
      <c r="D14" s="83"/>
      <c r="E14" s="83"/>
      <c r="F14" s="83"/>
      <c r="G14" s="4"/>
      <c r="H14" s="4"/>
    </row>
    <row r="15" spans="1:10" ht="15">
      <c r="A15" s="83"/>
      <c r="B15" s="83"/>
      <c r="C15" s="83"/>
      <c r="D15" s="83"/>
      <c r="E15" s="83"/>
      <c r="F15" s="83"/>
      <c r="G15" s="4"/>
      <c r="H15" s="4"/>
    </row>
    <row r="16" spans="1:10" ht="15">
      <c r="A16" s="83"/>
      <c r="B16" s="83"/>
      <c r="C16" s="83"/>
      <c r="D16" s="83"/>
      <c r="E16" s="83"/>
      <c r="F16" s="83"/>
      <c r="G16" s="4"/>
      <c r="H16" s="4"/>
    </row>
    <row r="17" spans="1:8" ht="15">
      <c r="A17" s="83"/>
      <c r="B17" s="83"/>
      <c r="C17" s="83"/>
      <c r="D17" s="83"/>
      <c r="E17" s="83"/>
      <c r="F17" s="83"/>
      <c r="G17" s="4"/>
      <c r="H17" s="4"/>
    </row>
    <row r="18" spans="1:8" ht="15">
      <c r="A18" s="83"/>
      <c r="B18" s="83"/>
      <c r="C18" s="83"/>
      <c r="D18" s="83"/>
      <c r="E18" s="83"/>
      <c r="F18" s="83"/>
      <c r="G18" s="4"/>
      <c r="H18" s="4"/>
    </row>
    <row r="19" spans="1:8" ht="15">
      <c r="A19" s="83"/>
      <c r="B19" s="83"/>
      <c r="C19" s="83"/>
      <c r="D19" s="83"/>
      <c r="E19" s="83"/>
      <c r="F19" s="83"/>
      <c r="G19" s="4"/>
      <c r="H19" s="4"/>
    </row>
    <row r="20" spans="1:8" ht="15">
      <c r="A20" s="83"/>
      <c r="B20" s="83"/>
      <c r="C20" s="83"/>
      <c r="D20" s="83"/>
      <c r="E20" s="83"/>
      <c r="F20" s="83"/>
      <c r="G20" s="4"/>
      <c r="H20" s="4"/>
    </row>
    <row r="21" spans="1:8" ht="15">
      <c r="A21" s="83"/>
      <c r="B21" s="83"/>
      <c r="C21" s="83"/>
      <c r="D21" s="83"/>
      <c r="E21" s="83"/>
      <c r="F21" s="83"/>
      <c r="G21" s="4"/>
      <c r="H21" s="4"/>
    </row>
    <row r="22" spans="1:8" ht="15">
      <c r="A22" s="83"/>
      <c r="B22" s="83"/>
      <c r="C22" s="83"/>
      <c r="D22" s="83"/>
      <c r="E22" s="83"/>
      <c r="F22" s="83"/>
      <c r="G22" s="4"/>
      <c r="H22" s="4"/>
    </row>
    <row r="23" spans="1:8" ht="15">
      <c r="A23" s="83"/>
      <c r="B23" s="83"/>
      <c r="C23" s="83"/>
      <c r="D23" s="83"/>
      <c r="E23" s="83"/>
      <c r="F23" s="83"/>
      <c r="G23" s="4"/>
      <c r="H23" s="4"/>
    </row>
    <row r="24" spans="1:8" ht="15">
      <c r="A24" s="83"/>
      <c r="B24" s="83"/>
      <c r="C24" s="83"/>
      <c r="D24" s="83"/>
      <c r="E24" s="83"/>
      <c r="F24" s="83"/>
      <c r="G24" s="4"/>
      <c r="H24" s="4"/>
    </row>
    <row r="25" spans="1:8" ht="15">
      <c r="A25" s="83"/>
      <c r="B25" s="83"/>
      <c r="C25" s="83"/>
      <c r="D25" s="83"/>
      <c r="E25" s="83"/>
      <c r="F25" s="83"/>
      <c r="G25" s="4"/>
      <c r="H25" s="4"/>
    </row>
    <row r="26" spans="1:8" ht="15">
      <c r="A26" s="83"/>
      <c r="B26" s="83"/>
      <c r="C26" s="83"/>
      <c r="D26" s="83"/>
      <c r="E26" s="83"/>
      <c r="F26" s="83"/>
      <c r="G26" s="4"/>
      <c r="H26" s="4"/>
    </row>
    <row r="27" spans="1:8" ht="15">
      <c r="A27" s="83"/>
      <c r="B27" s="83"/>
      <c r="C27" s="83"/>
      <c r="D27" s="83"/>
      <c r="E27" s="83"/>
      <c r="F27" s="83"/>
      <c r="G27" s="4"/>
      <c r="H27" s="4"/>
    </row>
    <row r="28" spans="1:8" ht="15">
      <c r="A28" s="83"/>
      <c r="B28" s="83"/>
      <c r="C28" s="83"/>
      <c r="D28" s="83"/>
      <c r="E28" s="83"/>
      <c r="F28" s="83"/>
      <c r="G28" s="4"/>
      <c r="H28" s="4"/>
    </row>
    <row r="29" spans="1:8" ht="15">
      <c r="A29" s="83"/>
      <c r="B29" s="83"/>
      <c r="C29" s="83"/>
      <c r="D29" s="83"/>
      <c r="E29" s="83"/>
      <c r="F29" s="83"/>
      <c r="G29" s="4"/>
      <c r="H29" s="4"/>
    </row>
    <row r="30" spans="1:8" ht="15">
      <c r="A30" s="83"/>
      <c r="B30" s="83"/>
      <c r="C30" s="83"/>
      <c r="D30" s="83"/>
      <c r="E30" s="83"/>
      <c r="F30" s="83"/>
      <c r="G30" s="4"/>
      <c r="H30" s="4"/>
    </row>
    <row r="31" spans="1:8" ht="15">
      <c r="A31" s="83"/>
      <c r="B31" s="83"/>
      <c r="C31" s="83"/>
      <c r="D31" s="83"/>
      <c r="E31" s="83"/>
      <c r="F31" s="83"/>
      <c r="G31" s="4"/>
      <c r="H31" s="4"/>
    </row>
    <row r="32" spans="1:8" ht="15">
      <c r="A32" s="83"/>
      <c r="B32" s="83"/>
      <c r="C32" s="83"/>
      <c r="D32" s="83"/>
      <c r="E32" s="83"/>
      <c r="F32" s="83"/>
      <c r="G32" s="4"/>
      <c r="H32" s="4"/>
    </row>
    <row r="33" spans="1:9" ht="15">
      <c r="A33" s="83"/>
      <c r="B33" s="83"/>
      <c r="C33" s="83"/>
      <c r="D33" s="83"/>
      <c r="E33" s="83"/>
      <c r="F33" s="83"/>
      <c r="G33" s="4"/>
      <c r="H33" s="4"/>
    </row>
    <row r="34" spans="1:9" ht="15">
      <c r="A34" s="83"/>
      <c r="B34" s="95"/>
      <c r="C34" s="95"/>
      <c r="D34" s="95"/>
      <c r="E34" s="95"/>
      <c r="F34" s="95" t="s">
        <v>313</v>
      </c>
      <c r="G34" s="82">
        <f>SUM(G9:G33)</f>
        <v>0</v>
      </c>
      <c r="H34" s="82">
        <f>SUM(H9:H33)</f>
        <v>0</v>
      </c>
    </row>
    <row r="35" spans="1:9" ht="15">
      <c r="A35" s="169"/>
      <c r="B35" s="169"/>
      <c r="C35" s="169"/>
      <c r="D35" s="169"/>
      <c r="E35" s="169"/>
      <c r="F35" s="169"/>
      <c r="G35" s="169"/>
      <c r="H35" s="146"/>
      <c r="I35" s="146"/>
    </row>
    <row r="36" spans="1:9" ht="15">
      <c r="A36" s="646" t="s">
        <v>460</v>
      </c>
      <c r="B36" s="646"/>
      <c r="C36" s="646"/>
      <c r="D36" s="646"/>
      <c r="E36" s="646"/>
      <c r="F36" s="646"/>
      <c r="G36" s="646"/>
      <c r="H36" s="646"/>
      <c r="I36" s="146"/>
    </row>
    <row r="37" spans="1:9" ht="15">
      <c r="A37" s="263"/>
      <c r="B37" s="263"/>
      <c r="C37" s="169"/>
      <c r="D37" s="169"/>
      <c r="E37" s="169"/>
      <c r="F37" s="169"/>
      <c r="G37" s="169"/>
      <c r="H37" s="146"/>
      <c r="I37" s="146"/>
    </row>
    <row r="38" spans="1:9" ht="15">
      <c r="A38" s="263"/>
      <c r="B38" s="263"/>
      <c r="C38" s="146"/>
      <c r="D38" s="146"/>
      <c r="E38" s="146"/>
      <c r="F38" s="146"/>
      <c r="G38" s="146"/>
      <c r="H38" s="146"/>
      <c r="I38" s="146"/>
    </row>
    <row r="39" spans="1:9" ht="15">
      <c r="A39" s="263"/>
      <c r="B39" s="263"/>
      <c r="C39" s="146"/>
      <c r="D39" s="146"/>
      <c r="E39" s="146"/>
      <c r="F39" s="146"/>
      <c r="G39" s="146"/>
      <c r="H39" s="146"/>
      <c r="I39" s="146"/>
    </row>
    <row r="40" spans="1:9">
      <c r="A40" s="312"/>
      <c r="B40" s="312"/>
      <c r="C40" s="312"/>
      <c r="D40" s="312"/>
      <c r="E40" s="312"/>
      <c r="F40" s="312"/>
      <c r="G40" s="312"/>
      <c r="H40" s="312"/>
      <c r="I40" s="312"/>
    </row>
    <row r="41" spans="1:9" ht="15">
      <c r="A41" s="151" t="s">
        <v>93</v>
      </c>
      <c r="B41" s="151"/>
      <c r="C41" s="146"/>
      <c r="D41" s="146"/>
      <c r="E41" s="146"/>
      <c r="F41" s="146"/>
      <c r="G41" s="146"/>
      <c r="H41" s="146"/>
      <c r="I41" s="146"/>
    </row>
    <row r="42" spans="1:9" ht="15">
      <c r="A42" s="146"/>
      <c r="B42" s="146"/>
      <c r="C42" s="146"/>
      <c r="D42" s="146"/>
      <c r="E42" s="146"/>
      <c r="F42" s="146"/>
      <c r="G42" s="146"/>
      <c r="H42" s="146"/>
      <c r="I42" s="146"/>
    </row>
    <row r="43" spans="1:9" ht="15">
      <c r="A43" s="146"/>
      <c r="B43" s="146"/>
      <c r="C43" s="146"/>
      <c r="D43" s="146"/>
      <c r="E43" s="146"/>
      <c r="F43" s="146"/>
      <c r="G43" s="146"/>
      <c r="H43" s="146"/>
      <c r="I43" s="152"/>
    </row>
    <row r="44" spans="1:9" ht="15">
      <c r="A44" s="151"/>
      <c r="B44" s="151"/>
      <c r="C44" s="151" t="s">
        <v>369</v>
      </c>
      <c r="D44" s="151"/>
      <c r="E44" s="169"/>
      <c r="F44" s="151"/>
      <c r="G44" s="151"/>
      <c r="H44" s="146"/>
      <c r="I44" s="152"/>
    </row>
    <row r="45" spans="1:9" ht="15">
      <c r="A45" s="146"/>
      <c r="B45" s="146"/>
      <c r="C45" s="146" t="s">
        <v>250</v>
      </c>
      <c r="D45" s="146"/>
      <c r="E45" s="146"/>
      <c r="F45" s="146"/>
      <c r="G45" s="146"/>
      <c r="H45" s="146"/>
      <c r="I45" s="152"/>
    </row>
    <row r="46" spans="1:9">
      <c r="A46" s="153"/>
      <c r="B46" s="153"/>
      <c r="C46" s="153" t="s">
        <v>123</v>
      </c>
      <c r="D46" s="153"/>
      <c r="E46" s="153"/>
      <c r="F46" s="153"/>
      <c r="G46" s="153"/>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1"/>
  <sheetViews>
    <sheetView view="pageBreakPreview" topLeftCell="A10" zoomScale="71" zoomScaleSheetLayoutView="71" workbookViewId="0">
      <selection activeCell="O17" sqref="O17"/>
    </sheetView>
  </sheetViews>
  <sheetFormatPr defaultColWidth="9.140625" defaultRowHeight="12.75"/>
  <cols>
    <col min="1" max="1" width="5.42578125" style="171" customWidth="1"/>
    <col min="2" max="2" width="27.5703125" style="171" customWidth="1"/>
    <col min="3" max="3" width="19.28515625" style="171" customWidth="1"/>
    <col min="4" max="4" width="16.85546875" style="171" customWidth="1"/>
    <col min="5" max="5" width="13.140625" style="171" customWidth="1"/>
    <col min="6" max="6" width="17" style="171" customWidth="1"/>
    <col min="7" max="7" width="13.7109375" style="171" customWidth="1"/>
    <col min="8" max="8" width="19.42578125" style="171" bestFit="1" customWidth="1"/>
    <col min="9" max="9" width="18.5703125" style="171" bestFit="1" customWidth="1"/>
    <col min="10" max="10" width="16.7109375" style="171" customWidth="1"/>
    <col min="11" max="11" width="17.7109375" style="171" customWidth="1"/>
    <col min="12" max="12" width="12.85546875" style="171" customWidth="1"/>
    <col min="13" max="16384" width="9.140625" style="171"/>
  </cols>
  <sheetData>
    <row r="2" spans="1:12" ht="15">
      <c r="A2" s="650" t="s">
        <v>413</v>
      </c>
      <c r="B2" s="650"/>
      <c r="C2" s="650"/>
      <c r="D2" s="650"/>
      <c r="E2" s="264"/>
      <c r="F2" s="73"/>
      <c r="G2" s="73"/>
      <c r="H2" s="73"/>
      <c r="I2" s="73"/>
      <c r="J2" s="267"/>
      <c r="K2" s="266"/>
      <c r="L2" s="266" t="s">
        <v>94</v>
      </c>
    </row>
    <row r="3" spans="1:12" ht="15">
      <c r="A3" s="72" t="s">
        <v>124</v>
      </c>
      <c r="B3" s="71"/>
      <c r="C3" s="73"/>
      <c r="D3" s="73"/>
      <c r="E3" s="73"/>
      <c r="F3" s="73"/>
      <c r="G3" s="73"/>
      <c r="H3" s="73"/>
      <c r="I3" s="73"/>
      <c r="J3" s="267"/>
      <c r="K3" s="623" t="str">
        <f>'ფორმა N1'!M2</f>
        <v>01/01/2021-31/12/2021</v>
      </c>
      <c r="L3" s="623"/>
    </row>
    <row r="4" spans="1:12" ht="15">
      <c r="A4" s="72"/>
      <c r="B4" s="72"/>
      <c r="C4" s="71"/>
      <c r="D4" s="71"/>
      <c r="E4" s="71"/>
      <c r="F4" s="71"/>
      <c r="G4" s="71"/>
      <c r="H4" s="71"/>
      <c r="I4" s="71"/>
      <c r="J4" s="267"/>
      <c r="K4" s="267"/>
      <c r="L4" s="267"/>
    </row>
    <row r="5" spans="1:12" ht="15">
      <c r="A5" s="73" t="s">
        <v>254</v>
      </c>
      <c r="B5" s="73"/>
      <c r="C5" s="73"/>
      <c r="D5" s="73"/>
      <c r="E5" s="73"/>
      <c r="F5" s="73"/>
      <c r="G5" s="73"/>
      <c r="H5" s="73"/>
      <c r="I5" s="73"/>
      <c r="J5" s="72"/>
      <c r="K5" s="72"/>
      <c r="L5" s="72"/>
    </row>
    <row r="6" spans="1:12" ht="15">
      <c r="A6" s="76" t="str">
        <f>'ფორმა N1'!D4</f>
        <v>პ/გ საქართველოს პატრიოტთა ალიანსი</v>
      </c>
      <c r="B6" s="76"/>
      <c r="C6" s="76"/>
      <c r="D6" s="76"/>
      <c r="E6" s="76"/>
      <c r="F6" s="76"/>
      <c r="G6" s="76"/>
      <c r="H6" s="76"/>
      <c r="I6" s="76"/>
      <c r="J6" s="77"/>
      <c r="K6" s="77"/>
    </row>
    <row r="7" spans="1:12" ht="15">
      <c r="A7" s="73"/>
      <c r="B7" s="73"/>
      <c r="C7" s="73"/>
      <c r="D7" s="73"/>
      <c r="E7" s="73"/>
      <c r="F7" s="73"/>
      <c r="G7" s="73"/>
      <c r="H7" s="73"/>
      <c r="I7" s="73"/>
      <c r="J7" s="72"/>
      <c r="K7" s="72"/>
      <c r="L7" s="72"/>
    </row>
    <row r="8" spans="1:12" ht="15">
      <c r="A8" s="262"/>
      <c r="B8" s="262"/>
      <c r="C8" s="262"/>
      <c r="D8" s="262"/>
      <c r="E8" s="262"/>
      <c r="F8" s="262"/>
      <c r="G8" s="262"/>
      <c r="H8" s="262"/>
      <c r="I8" s="262"/>
      <c r="J8" s="74"/>
      <c r="K8" s="74"/>
      <c r="L8" s="74"/>
    </row>
    <row r="9" spans="1:12" ht="45">
      <c r="A9" s="86" t="s">
        <v>64</v>
      </c>
      <c r="B9" s="86" t="s">
        <v>389</v>
      </c>
      <c r="C9" s="86" t="s">
        <v>390</v>
      </c>
      <c r="D9" s="86" t="s">
        <v>391</v>
      </c>
      <c r="E9" s="86" t="s">
        <v>392</v>
      </c>
      <c r="F9" s="86" t="s">
        <v>393</v>
      </c>
      <c r="G9" s="86" t="s">
        <v>394</v>
      </c>
      <c r="H9" s="86" t="s">
        <v>415</v>
      </c>
      <c r="I9" s="86" t="s">
        <v>395</v>
      </c>
      <c r="J9" s="86" t="s">
        <v>396</v>
      </c>
      <c r="K9" s="86" t="s">
        <v>397</v>
      </c>
      <c r="L9" s="86" t="s">
        <v>293</v>
      </c>
    </row>
    <row r="10" spans="1:12" ht="75">
      <c r="A10" s="94">
        <v>1</v>
      </c>
      <c r="B10" s="508" t="s">
        <v>832</v>
      </c>
      <c r="C10" s="487" t="s">
        <v>833</v>
      </c>
      <c r="D10" s="505">
        <v>200179145</v>
      </c>
      <c r="E10" s="504" t="s">
        <v>513</v>
      </c>
      <c r="F10" s="94"/>
      <c r="G10" s="94"/>
      <c r="H10" s="94"/>
      <c r="I10" s="94"/>
      <c r="J10" s="4"/>
      <c r="K10" s="4">
        <v>3107</v>
      </c>
      <c r="L10" s="94"/>
    </row>
    <row r="11" spans="1:12" ht="75">
      <c r="A11" s="94">
        <v>2</v>
      </c>
      <c r="B11" s="508" t="s">
        <v>830</v>
      </c>
      <c r="C11" s="487" t="s">
        <v>843</v>
      </c>
      <c r="D11" s="505">
        <v>202221577</v>
      </c>
      <c r="E11" s="504" t="s">
        <v>513</v>
      </c>
      <c r="F11" s="94"/>
      <c r="G11" s="94"/>
      <c r="H11" s="94"/>
      <c r="I11" s="94"/>
      <c r="J11" s="4"/>
      <c r="K11" s="4">
        <v>3600</v>
      </c>
      <c r="L11" s="94"/>
    </row>
    <row r="12" spans="1:12" ht="75">
      <c r="A12" s="94">
        <v>3</v>
      </c>
      <c r="B12" s="508" t="s">
        <v>830</v>
      </c>
      <c r="C12" s="502" t="s">
        <v>831</v>
      </c>
      <c r="D12" s="503">
        <v>404961797</v>
      </c>
      <c r="E12" s="504" t="s">
        <v>513</v>
      </c>
      <c r="F12" s="94"/>
      <c r="G12" s="94"/>
      <c r="H12" s="94"/>
      <c r="I12" s="94"/>
      <c r="J12" s="4"/>
      <c r="K12" s="4">
        <v>5800</v>
      </c>
      <c r="L12" s="94"/>
    </row>
    <row r="13" spans="1:12" ht="15">
      <c r="A13" s="94">
        <v>4</v>
      </c>
      <c r="B13" s="353"/>
      <c r="C13" s="83"/>
      <c r="D13" s="83"/>
      <c r="E13" s="83"/>
      <c r="F13" s="83"/>
      <c r="G13" s="83"/>
      <c r="H13" s="83"/>
      <c r="I13" s="83"/>
      <c r="J13" s="4"/>
      <c r="K13" s="4"/>
      <c r="L13" s="83"/>
    </row>
    <row r="14" spans="1:12" ht="15">
      <c r="A14" s="94">
        <v>5</v>
      </c>
      <c r="B14" s="353"/>
      <c r="C14" s="83"/>
      <c r="D14" s="83"/>
      <c r="E14" s="83"/>
      <c r="F14" s="83"/>
      <c r="G14" s="83"/>
      <c r="H14" s="83"/>
      <c r="I14" s="83"/>
      <c r="J14" s="4"/>
      <c r="K14" s="4"/>
      <c r="L14" s="83"/>
    </row>
    <row r="15" spans="1:12" ht="15">
      <c r="A15" s="94">
        <v>6</v>
      </c>
      <c r="B15" s="353"/>
      <c r="C15" s="83"/>
      <c r="D15" s="83"/>
      <c r="E15" s="83"/>
      <c r="F15" s="83"/>
      <c r="G15" s="83"/>
      <c r="H15" s="83"/>
      <c r="I15" s="83"/>
      <c r="J15" s="4"/>
      <c r="K15" s="4"/>
      <c r="L15" s="83"/>
    </row>
    <row r="16" spans="1:12" ht="15">
      <c r="A16" s="94">
        <v>7</v>
      </c>
      <c r="B16" s="353"/>
      <c r="C16" s="83"/>
      <c r="D16" s="83"/>
      <c r="E16" s="83"/>
      <c r="F16" s="83"/>
      <c r="G16" s="83"/>
      <c r="H16" s="83"/>
      <c r="I16" s="83"/>
      <c r="J16" s="4"/>
      <c r="K16" s="4"/>
      <c r="L16" s="83"/>
    </row>
    <row r="17" spans="1:12" ht="15">
      <c r="A17" s="94">
        <v>8</v>
      </c>
      <c r="B17" s="353"/>
      <c r="C17" s="83"/>
      <c r="D17" s="83"/>
      <c r="E17" s="83"/>
      <c r="F17" s="83"/>
      <c r="G17" s="83"/>
      <c r="H17" s="83"/>
      <c r="I17" s="83"/>
      <c r="J17" s="4"/>
      <c r="K17" s="4"/>
      <c r="L17" s="83"/>
    </row>
    <row r="18" spans="1:12" ht="15">
      <c r="A18" s="94">
        <v>9</v>
      </c>
      <c r="B18" s="353"/>
      <c r="C18" s="83"/>
      <c r="D18" s="83"/>
      <c r="E18" s="83"/>
      <c r="F18" s="83"/>
      <c r="G18" s="83"/>
      <c r="H18" s="83"/>
      <c r="I18" s="83"/>
      <c r="J18" s="4"/>
      <c r="K18" s="4"/>
      <c r="L18" s="83"/>
    </row>
    <row r="19" spans="1:12" ht="15">
      <c r="A19" s="94">
        <v>10</v>
      </c>
      <c r="B19" s="353"/>
      <c r="C19" s="83"/>
      <c r="D19" s="83"/>
      <c r="E19" s="83"/>
      <c r="F19" s="83"/>
      <c r="G19" s="83"/>
      <c r="H19" s="83"/>
      <c r="I19" s="83"/>
      <c r="J19" s="4"/>
      <c r="K19" s="4"/>
      <c r="L19" s="83"/>
    </row>
    <row r="20" spans="1:12" ht="15">
      <c r="A20" s="94">
        <v>11</v>
      </c>
      <c r="B20" s="353"/>
      <c r="C20" s="83"/>
      <c r="D20" s="83"/>
      <c r="E20" s="83"/>
      <c r="F20" s="83"/>
      <c r="G20" s="83"/>
      <c r="H20" s="83"/>
      <c r="I20" s="83"/>
      <c r="J20" s="4"/>
      <c r="K20" s="4"/>
      <c r="L20" s="83"/>
    </row>
    <row r="21" spans="1:12" ht="15">
      <c r="A21" s="94">
        <v>12</v>
      </c>
      <c r="B21" s="353"/>
      <c r="C21" s="83"/>
      <c r="D21" s="83"/>
      <c r="E21" s="83"/>
      <c r="F21" s="83"/>
      <c r="G21" s="83"/>
      <c r="H21" s="83"/>
      <c r="I21" s="83"/>
      <c r="J21" s="4"/>
      <c r="K21" s="4"/>
      <c r="L21" s="83"/>
    </row>
    <row r="22" spans="1:12" ht="15">
      <c r="A22" s="94">
        <v>13</v>
      </c>
      <c r="B22" s="353"/>
      <c r="C22" s="83"/>
      <c r="D22" s="83"/>
      <c r="E22" s="83"/>
      <c r="F22" s="83"/>
      <c r="G22" s="83"/>
      <c r="H22" s="83"/>
      <c r="I22" s="83"/>
      <c r="J22" s="4"/>
      <c r="K22" s="4"/>
      <c r="L22" s="83"/>
    </row>
    <row r="23" spans="1:12" ht="15">
      <c r="A23" s="94">
        <v>14</v>
      </c>
      <c r="B23" s="353"/>
      <c r="C23" s="83"/>
      <c r="D23" s="83"/>
      <c r="E23" s="83"/>
      <c r="F23" s="83"/>
      <c r="G23" s="83"/>
      <c r="H23" s="83"/>
      <c r="I23" s="83"/>
      <c r="J23" s="4"/>
      <c r="K23" s="4"/>
      <c r="L23" s="83"/>
    </row>
    <row r="24" spans="1:12" ht="15">
      <c r="A24" s="94">
        <v>15</v>
      </c>
      <c r="B24" s="353"/>
      <c r="C24" s="83"/>
      <c r="D24" s="83"/>
      <c r="E24" s="83"/>
      <c r="F24" s="83"/>
      <c r="G24" s="83"/>
      <c r="H24" s="83"/>
      <c r="I24" s="83"/>
      <c r="J24" s="4"/>
      <c r="K24" s="4"/>
      <c r="L24" s="83"/>
    </row>
    <row r="25" spans="1:12" ht="15">
      <c r="A25" s="94">
        <v>16</v>
      </c>
      <c r="B25" s="353"/>
      <c r="C25" s="83"/>
      <c r="D25" s="83"/>
      <c r="E25" s="83"/>
      <c r="F25" s="83"/>
      <c r="G25" s="83"/>
      <c r="H25" s="83"/>
      <c r="I25" s="83"/>
      <c r="J25" s="4"/>
      <c r="K25" s="4"/>
      <c r="L25" s="83"/>
    </row>
    <row r="26" spans="1:12" ht="15">
      <c r="A26" s="94">
        <v>17</v>
      </c>
      <c r="B26" s="353"/>
      <c r="C26" s="83"/>
      <c r="D26" s="83"/>
      <c r="E26" s="83"/>
      <c r="F26" s="83"/>
      <c r="G26" s="83"/>
      <c r="H26" s="83"/>
      <c r="I26" s="83"/>
      <c r="J26" s="4"/>
      <c r="K26" s="4"/>
      <c r="L26" s="83"/>
    </row>
    <row r="27" spans="1:12" ht="15">
      <c r="A27" s="94">
        <v>24</v>
      </c>
      <c r="B27" s="353"/>
      <c r="C27" s="83"/>
      <c r="D27" s="83"/>
      <c r="E27" s="83"/>
      <c r="F27" s="83"/>
      <c r="G27" s="83"/>
      <c r="H27" s="83"/>
      <c r="I27" s="83"/>
      <c r="J27" s="4"/>
      <c r="K27" s="4"/>
      <c r="L27" s="83"/>
    </row>
    <row r="28" spans="1:12" ht="15">
      <c r="A28" s="83" t="s">
        <v>256</v>
      </c>
      <c r="B28" s="353"/>
      <c r="C28" s="83"/>
      <c r="D28" s="83"/>
      <c r="E28" s="83"/>
      <c r="F28" s="83"/>
      <c r="G28" s="83"/>
      <c r="H28" s="83"/>
      <c r="I28" s="83"/>
      <c r="J28" s="4"/>
      <c r="K28" s="4"/>
      <c r="L28" s="83"/>
    </row>
    <row r="29" spans="1:12" ht="15">
      <c r="A29" s="254"/>
      <c r="B29" s="361"/>
      <c r="C29" s="255"/>
      <c r="D29" s="255"/>
      <c r="E29" s="255"/>
      <c r="F29" s="255"/>
      <c r="G29" s="254"/>
      <c r="H29" s="254"/>
      <c r="I29" s="254"/>
      <c r="J29" s="254" t="s">
        <v>398</v>
      </c>
      <c r="K29" s="256">
        <f>SUM(K10:K28)</f>
        <v>12507</v>
      </c>
      <c r="L29" s="254"/>
    </row>
    <row r="30" spans="1:12" ht="15">
      <c r="A30" s="257"/>
      <c r="B30" s="257"/>
      <c r="C30" s="257"/>
      <c r="D30" s="257"/>
      <c r="E30" s="257"/>
      <c r="F30" s="257"/>
      <c r="G30" s="257"/>
      <c r="H30" s="257"/>
      <c r="I30" s="257"/>
      <c r="J30" s="257"/>
      <c r="K30" s="152"/>
      <c r="L30" s="301"/>
    </row>
    <row r="31" spans="1:12" ht="30.75" customHeight="1">
      <c r="A31" s="655" t="s">
        <v>501</v>
      </c>
      <c r="B31" s="655"/>
      <c r="C31" s="655"/>
      <c r="D31" s="655"/>
      <c r="E31" s="655"/>
      <c r="F31" s="655"/>
      <c r="G31" s="655"/>
      <c r="H31" s="655"/>
      <c r="I31" s="655"/>
      <c r="J31" s="655"/>
      <c r="K31" s="655"/>
      <c r="L31" s="655"/>
    </row>
    <row r="32" spans="1:12" ht="15">
      <c r="A32" s="647" t="s">
        <v>461</v>
      </c>
      <c r="B32" s="647"/>
      <c r="C32" s="647"/>
      <c r="D32" s="647"/>
      <c r="E32" s="647"/>
      <c r="F32" s="647"/>
      <c r="G32" s="647"/>
      <c r="H32" s="647"/>
      <c r="I32" s="647"/>
      <c r="J32" s="647"/>
      <c r="K32" s="647"/>
      <c r="L32" s="647"/>
    </row>
    <row r="33" spans="1:12" ht="15">
      <c r="A33" s="647" t="s">
        <v>481</v>
      </c>
      <c r="B33" s="647"/>
      <c r="C33" s="647"/>
      <c r="D33" s="647"/>
      <c r="E33" s="647"/>
      <c r="F33" s="647"/>
      <c r="G33" s="647"/>
      <c r="H33" s="647"/>
      <c r="I33" s="647"/>
      <c r="J33" s="647"/>
      <c r="K33" s="647"/>
      <c r="L33" s="647"/>
    </row>
    <row r="34" spans="1:12" ht="15">
      <c r="A34" s="647" t="s">
        <v>462</v>
      </c>
      <c r="B34" s="647"/>
      <c r="C34" s="647"/>
      <c r="D34" s="647"/>
      <c r="E34" s="647"/>
      <c r="F34" s="647"/>
      <c r="G34" s="647"/>
      <c r="H34" s="647"/>
      <c r="I34" s="647"/>
      <c r="J34" s="647"/>
      <c r="K34" s="647"/>
      <c r="L34" s="647"/>
    </row>
    <row r="35" spans="1:12" ht="33.75" customHeight="1">
      <c r="A35" s="648" t="s">
        <v>463</v>
      </c>
      <c r="B35" s="648"/>
      <c r="C35" s="648"/>
      <c r="D35" s="648"/>
      <c r="E35" s="648"/>
      <c r="F35" s="648"/>
      <c r="G35" s="648"/>
      <c r="H35" s="648"/>
      <c r="I35" s="648"/>
      <c r="J35" s="648"/>
      <c r="K35" s="648"/>
      <c r="L35" s="648"/>
    </row>
    <row r="36" spans="1:12">
      <c r="A36" s="312"/>
      <c r="B36" s="312"/>
      <c r="C36" s="312"/>
      <c r="D36" s="312"/>
      <c r="E36" s="312"/>
      <c r="F36" s="312"/>
      <c r="G36" s="312"/>
      <c r="H36" s="312"/>
      <c r="I36" s="312"/>
      <c r="J36" s="312"/>
      <c r="K36" s="312"/>
    </row>
    <row r="37" spans="1:12" ht="15">
      <c r="A37" s="651" t="s">
        <v>93</v>
      </c>
      <c r="B37" s="651"/>
      <c r="C37" s="354"/>
      <c r="D37" s="355"/>
      <c r="E37" s="355"/>
      <c r="F37" s="354"/>
      <c r="G37" s="354"/>
      <c r="H37" s="354"/>
      <c r="I37" s="354"/>
      <c r="J37" s="354"/>
      <c r="K37" s="146"/>
    </row>
    <row r="38" spans="1:12" ht="15">
      <c r="A38" s="354"/>
      <c r="B38" s="355"/>
      <c r="C38" s="354"/>
      <c r="D38" s="355"/>
      <c r="E38" s="355"/>
      <c r="F38" s="354"/>
      <c r="G38" s="354"/>
      <c r="H38" s="354"/>
      <c r="I38" s="354"/>
      <c r="J38" s="356"/>
      <c r="K38" s="146"/>
    </row>
    <row r="39" spans="1:12" ht="15" customHeight="1">
      <c r="A39" s="354"/>
      <c r="B39" s="355"/>
      <c r="C39" s="652" t="s">
        <v>248</v>
      </c>
      <c r="D39" s="652"/>
      <c r="E39" s="357"/>
      <c r="F39" s="358"/>
      <c r="G39" s="653" t="s">
        <v>399</v>
      </c>
      <c r="H39" s="653"/>
      <c r="I39" s="653"/>
      <c r="J39" s="359"/>
      <c r="K39" s="146"/>
    </row>
    <row r="40" spans="1:12" ht="15">
      <c r="A40" s="354"/>
      <c r="B40" s="355"/>
      <c r="C40" s="354"/>
      <c r="D40" s="355"/>
      <c r="E40" s="355"/>
      <c r="F40" s="354"/>
      <c r="G40" s="654"/>
      <c r="H40" s="654"/>
      <c r="I40" s="654"/>
      <c r="J40" s="359"/>
      <c r="K40" s="146"/>
    </row>
    <row r="41" spans="1:12" ht="15">
      <c r="A41" s="354"/>
      <c r="B41" s="355"/>
      <c r="C41" s="649" t="s">
        <v>123</v>
      </c>
      <c r="D41" s="649"/>
      <c r="E41" s="357"/>
      <c r="F41" s="358"/>
      <c r="G41" s="354"/>
      <c r="H41" s="354"/>
      <c r="I41" s="354"/>
      <c r="J41" s="354"/>
      <c r="K41" s="146"/>
    </row>
  </sheetData>
  <mergeCells count="11">
    <mergeCell ref="A34:L34"/>
    <mergeCell ref="A35:L35"/>
    <mergeCell ref="C41:D41"/>
    <mergeCell ref="A2:D2"/>
    <mergeCell ref="K3:L3"/>
    <mergeCell ref="A37:B37"/>
    <mergeCell ref="C39:D39"/>
    <mergeCell ref="G39:I40"/>
    <mergeCell ref="A31:L31"/>
    <mergeCell ref="A32:L32"/>
    <mergeCell ref="A33:L33"/>
  </mergeCells>
  <dataValidations count="1">
    <dataValidation type="list" allowBlank="1" showInputMessage="1" showErrorMessage="1" sqref="B10:B29">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User</cp:lastModifiedBy>
  <cp:lastPrinted>2022-01-31T08:22:51Z</cp:lastPrinted>
  <dcterms:created xsi:type="dcterms:W3CDTF">2011-12-27T13:20:18Z</dcterms:created>
  <dcterms:modified xsi:type="dcterms:W3CDTF">2022-01-31T08:32:11Z</dcterms:modified>
</cp:coreProperties>
</file>